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Vlhka4,10 - Oprava byty č.10" sheetId="2" state="visible" r:id="rId3"/>
  </sheets>
  <definedNames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  <definedName function="false" hidden="false" localSheetId="1" name="_xlnm.Print_Area" vbProcedure="false">'Vlhka4,10 - Oprava byty č.10'!$C$4:$J$76,'Vlhka4,10 - Oprava byty č.10'!$C$82:$J$118,'Vlhka4,10 - Oprava byty č.10'!$C$124:$K$282</definedName>
    <definedName function="false" hidden="false" localSheetId="1" name="_xlnm.Print_Titles" vbProcedure="false">'Vlhka4,10 - Oprava byty č.10'!$134:$134</definedName>
    <definedName function="false" hidden="true" localSheetId="1" name="_xlnm._FilterDatabase" vbProcedure="false">'Vlhka4,10 - Oprava byty č.10'!$C$134:$K$282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<sst xmlns="http://schemas.openxmlformats.org/spreadsheetml/2006/main" count="1975" uniqueCount="599">
  <si>
    <t xml:space="preserve">Export Komplet</t>
  </si>
  <si>
    <t xml:space="preserve">2.0</t>
  </si>
  <si>
    <t xml:space="preserve">False</t>
  </si>
  <si>
    <t xml:space="preserve">{4de6988f-d4ad-4928-97f1-b0f9b95f6211}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</si>
  <si>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</si>
  <si>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</si>
  <si>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</si>
  <si>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</si>
  <si>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</si>
  <si>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</si>
  <si>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</si>
  <si>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</si>
  <si>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</si>
  <si>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Vlhka4,10</t>
  </si>
  <si>
    <t xml:space="preserve">Měnit lze pouze buňky se žlutým podbarvením!_x005F_x000d_
_x005F_x000d_
1) na prvním listu Rekapitulace stavby vyplňte v sestavě_x005F_x000d_
_x005F_x000d_
    a) Souhrnný list_x005F_x000d_
       - údaje o Uchazeči_x005F_x000d_
         (přenesou se do ostatních sestav i v jiných listech)_x005F_x000d_
_x005F_x000d_
    b) Rekapitulace objektů_x005F_x000d_
       - potřebné Ostatní náklady_x005F_x000d_
_x005F_x000d_
2) na vybraných listech vyplňte v sestavě_x005F_x000d_
_x005F_x000d_
    a) Krycí list_x005F_x000d_
       - údaje o Uchazeči, pokud se liší od údajů o Uchazeči na Souhrnném listu_x005F_x000d_
         (údaje se přenesou do ostatních sestav v daném listu)_x005F_x000d_
_x005F_x000d_
    b) Rekapitulace rozpočtu_x005F_x000d_
       - potřebné Ostatní náklady_x005F_x000d_
_x005F_x000d_
    c) Celkové náklady za stavbu_x005F_x000d_
       - ceny u položek_x005F_x000d_
       - množství, pokud má žluté podbarvení_x005F_x000d_
       - a v případě potřeby poznámku (ta je ve skrytém sloupci)</t>
  </si>
  <si>
    <t xml:space="preserve">Stavba:</t>
  </si>
  <si>
    <t xml:space="preserve">Oprava byty č.10</t>
  </si>
  <si>
    <t xml:space="preserve">KSO:</t>
  </si>
  <si>
    <t xml:space="preserve">CC-CZ:</t>
  </si>
  <si>
    <t xml:space="preserve">Místo:</t>
  </si>
  <si>
    <t xml:space="preserve">Vlhká 4,Brno</t>
  </si>
  <si>
    <t xml:space="preserve">Datum:</t>
  </si>
  <si>
    <t xml:space="preserve">2. 7. 2021</t>
  </si>
  <si>
    <t xml:space="preserve">Zadavatel:</t>
  </si>
  <si>
    <t xml:space="preserve">IČ:</t>
  </si>
  <si>
    <t xml:space="preserve">MMB,OSM,Husova 3,Brno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</si>
  <si>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</si>
  <si>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</si>
  <si>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</si>
  <si>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</si>
  <si>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R.Volková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</si>
  <si>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</si>
  <si>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</si>
  <si>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</si>
  <si>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</si>
  <si>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</si>
  <si>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</si>
  <si>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</si>
  <si>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</si>
  <si>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</si>
  <si>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</si>
  <si>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</si>
  <si>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</si>
  <si>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</si>
  <si>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</si>
  <si>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</si>
  <si>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</si>
  <si>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</si>
  <si>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</si>
  <si>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</si>
  <si>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</si>
  <si>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</si>
  <si>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</si>
  <si>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</si>
  <si>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</si>
  <si>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</si>
  <si>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</si>
  <si>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</si>
  <si>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</si>
  <si>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</si>
  <si>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Ostat._x005F_x000d_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</si>
  <si>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</si>
  <si>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</si>
  <si>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</si>
  <si>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</si>
  <si>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přenesená_x005F_x000d_
[CZK]</t>
  </si>
  <si>
    <t xml:space="preserve">DPH snížená přenesená_x005F_x000d_
[CZK]</t>
  </si>
  <si>
    <t xml:space="preserve">Základna_x005F_x000d_
DPH základní</t>
  </si>
  <si>
    <t xml:space="preserve">Základna_x005F_x000d_
DPH snížená</t>
  </si>
  <si>
    <t xml:space="preserve">Základna_x005F_x000d_
DPH zákl. přenesená</t>
  </si>
  <si>
    <t xml:space="preserve">Základna_x005F_x000d_
DPH sníž. přenesená</t>
  </si>
  <si>
    <t xml:space="preserve">Základna_x005F_x000d_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</si>
  <si>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</si>
  <si>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</si>
  <si>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</si>
  <si>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</si>
  <si>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</si>
  <si>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</si>
  <si>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</si>
  <si>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</si>
  <si>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</si>
  <si>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</si>
  <si>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</si>
  <si>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</si>
  <si>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</si>
  <si>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</si>
  <si>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</si>
  <si>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</si>
  <si>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1 - Ostatní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</si>
  <si>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</si>
  <si>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</si>
  <si>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</si>
  <si>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</si>
  <si>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</si>
  <si>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722 - Zdravotechnika - vnitřní vodovod</t>
  </si>
  <si>
    <t xml:space="preserve">    725 - Zdravotechnika - zařizovací předměty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</si>
  <si>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</si>
  <si>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</si>
  <si>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</si>
  <si>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</si>
  <si>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766 - Konstrukce truhlářské</t>
  </si>
  <si>
    <t xml:space="preserve">    775 - Podlahy skládané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</si>
  <si>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</si>
  <si>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</si>
  <si>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</si>
  <si>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</si>
  <si>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</si>
  <si>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</si>
  <si>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</si>
  <si>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</si>
  <si>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</si>
  <si>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</si>
  <si>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</si>
  <si>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</si>
  <si>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</si>
  <si>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</si>
  <si>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</si>
  <si>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</si>
  <si>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</si>
  <si>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</si>
  <si>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</si>
  <si>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</si>
  <si>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</si>
  <si>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</si>
  <si>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</si>
  <si>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</si>
  <si>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Ostatní</t>
  </si>
  <si>
    <t xml:space="preserve">K</t>
  </si>
  <si>
    <t xml:space="preserve">1-pol.2</t>
  </si>
  <si>
    <t xml:space="preserve">Zapravení drážek a děr</t>
  </si>
  <si>
    <t xml:space="preserve">sada</t>
  </si>
  <si>
    <t xml:space="preserve">4</t>
  </si>
  <si>
    <t xml:space="preserve">2</t>
  </si>
  <si>
    <t xml:space="preserve">-1229086724</t>
  </si>
  <si>
    <t xml:space="preserve">6</t>
  </si>
  <si>
    <t xml:space="preserve">Úpravy povrchů, podlahy a osazování výplní</t>
  </si>
  <si>
    <t xml:space="preserve">611-pc 1</t>
  </si>
  <si>
    <t xml:space="preserve">Oprava SDK podhledů vnitřní stropů v rozsahu plochy do 10 %</t>
  </si>
  <si>
    <t xml:space="preserve">m2</t>
  </si>
  <si>
    <t xml:space="preserve">1313273638</t>
  </si>
  <si>
    <t xml:space="preserve">VV</t>
  </si>
  <si>
    <t xml:space="preserve">3,9+23,6+3,5</t>
  </si>
  <si>
    <t xml:space="preserve">3</t>
  </si>
  <si>
    <t xml:space="preserve">612142001</t>
  </si>
  <si>
    <t xml:space="preserve">Potažení vnitřních stěn sklovláknitým pletivem vtlačeným do tenkovrstvé hmoty</t>
  </si>
  <si>
    <t xml:space="preserve">CS ÚRS 2021 02</t>
  </si>
  <si>
    <t xml:space="preserve">-1267664452</t>
  </si>
  <si>
    <t xml:space="preserve">5,2*2,65"pokoj"</t>
  </si>
  <si>
    <t xml:space="preserve">612325422</t>
  </si>
  <si>
    <t xml:space="preserve">Oprava vnitřní vápenocementové štukové omítky stěn v rozsahu plochy přes 10 do 30 %</t>
  </si>
  <si>
    <t xml:space="preserve">-182927151</t>
  </si>
  <si>
    <t xml:space="preserve">"KK+pokoj"6,0*2,65-0,8*1,65-2,57*1,65+(0,8+2,57+1,65*4)*0,25+0,3*2,65</t>
  </si>
  <si>
    <t xml:space="preserve">"předsín"2,15*2,65-0,8*2,0+0,8*2*2,65</t>
  </si>
  <si>
    <t xml:space="preserve">Součet</t>
  </si>
  <si>
    <t xml:space="preserve">5</t>
  </si>
  <si>
    <t xml:space="preserve">612-pc 2</t>
  </si>
  <si>
    <t xml:space="preserve">Oprava vnitřní SDK  stěn v rozsahu plochy cca do 20 %</t>
  </si>
  <si>
    <t xml:space="preserve">-112059775</t>
  </si>
  <si>
    <t xml:space="preserve">"KK+pokoj"5,65*2,65-0,8*2+6,0*2,65</t>
  </si>
  <si>
    <t xml:space="preserve">"předsín"2,15*2,65-0,7*2,0+1,35*2*2,65-0,8*2</t>
  </si>
  <si>
    <t xml:space="preserve">"koupelna"(2,15+1,68)*2*0,65</t>
  </si>
  <si>
    <t xml:space="preserve">619991011</t>
  </si>
  <si>
    <t xml:space="preserve">Obalení konstrukcí a prvků fólií přilepenou lepící páskou</t>
  </si>
  <si>
    <t xml:space="preserve">41227764</t>
  </si>
  <si>
    <t xml:space="preserve">2,57*1,65+0,6*1,65</t>
  </si>
  <si>
    <t xml:space="preserve">7</t>
  </si>
  <si>
    <t xml:space="preserve">642945111</t>
  </si>
  <si>
    <t xml:space="preserve">Osazování protipožárních nebo protiplynových zárubní dveří jednokřídlových do 2,5 m2</t>
  </si>
  <si>
    <t xml:space="preserve">kus</t>
  </si>
  <si>
    <t xml:space="preserve">1304427452</t>
  </si>
  <si>
    <t xml:space="preserve">8</t>
  </si>
  <si>
    <t xml:space="preserve">M</t>
  </si>
  <si>
    <t xml:space="preserve">55331562</t>
  </si>
  <si>
    <t xml:space="preserve">zárubeň jednokřídlá ocelová pro zdění s protipožární úpravou tl stěny 110-150mm rozměru 800/1970, 2100mm</t>
  </si>
  <si>
    <t xml:space="preserve">-1998530155</t>
  </si>
  <si>
    <t xml:space="preserve">9</t>
  </si>
  <si>
    <t xml:space="preserve">642-pc 3</t>
  </si>
  <si>
    <t xml:space="preserve">Oprava zdi u vyměněné zárubně</t>
  </si>
  <si>
    <t xml:space="preserve">-1502770760</t>
  </si>
  <si>
    <t xml:space="preserve">10</t>
  </si>
  <si>
    <t xml:space="preserve">642-pc 4</t>
  </si>
  <si>
    <t xml:space="preserve">Zapravení děr v obkladech za kuch.linkou</t>
  </si>
  <si>
    <t xml:space="preserve">515273174</t>
  </si>
  <si>
    <t xml:space="preserve">Ostatní konstrukce a práce, bourání</t>
  </si>
  <si>
    <t xml:space="preserve">11</t>
  </si>
  <si>
    <t xml:space="preserve">952901111R</t>
  </si>
  <si>
    <t xml:space="preserve">Hygienické vyčištění budov bytové a občanské výstavby při výšce podlaží do 4 m</t>
  </si>
  <si>
    <t xml:space="preserve">1463909425</t>
  </si>
  <si>
    <t xml:space="preserve">12</t>
  </si>
  <si>
    <t xml:space="preserve">952-pc 1</t>
  </si>
  <si>
    <t xml:space="preserve">Odvoz a likvidace, háčků a šrouby,světel,kuchyňské linky, digestoře,vestavěné skříně bez dveří,konstrukce police nad průchodem</t>
  </si>
  <si>
    <t xml:space="preserve">-746403541</t>
  </si>
  <si>
    <t xml:space="preserve">13</t>
  </si>
  <si>
    <t xml:space="preserve">952-pc 2</t>
  </si>
  <si>
    <t xml:space="preserve">Vyčistit vanu včetně sifonu,zapravení poškozeného smaltu </t>
  </si>
  <si>
    <t xml:space="preserve">-1616594976</t>
  </si>
  <si>
    <t xml:space="preserve">14</t>
  </si>
  <si>
    <t xml:space="preserve">952-pc 3</t>
  </si>
  <si>
    <t xml:space="preserve">Umytí dlažby a obklady,zapravení spar-  na WC a v koupelně</t>
  </si>
  <si>
    <t xml:space="preserve">hod</t>
  </si>
  <si>
    <t xml:space="preserve">-1783168733</t>
  </si>
  <si>
    <t xml:space="preserve">968072455</t>
  </si>
  <si>
    <t xml:space="preserve">Vybourání kovových dveřních zárubní pl do 2 m2</t>
  </si>
  <si>
    <t xml:space="preserve">679779913</t>
  </si>
  <si>
    <t xml:space="preserve">16</t>
  </si>
  <si>
    <t xml:space="preserve">968-pc 4</t>
  </si>
  <si>
    <t xml:space="preserve">Vyvěšení vnitřních dveří  a odvoz </t>
  </si>
  <si>
    <t xml:space="preserve">-1985868666</t>
  </si>
  <si>
    <t xml:space="preserve">17</t>
  </si>
  <si>
    <t xml:space="preserve">978013141</t>
  </si>
  <si>
    <t xml:space="preserve">Otlučení (osekání) vnitřní vápenné nebo vápenocementové omítky stěn v rozsahu přes 10 do 30 %</t>
  </si>
  <si>
    <t xml:space="preserve">-171481691</t>
  </si>
  <si>
    <t xml:space="preserve">997</t>
  </si>
  <si>
    <t xml:space="preserve">Přesun sutě</t>
  </si>
  <si>
    <t xml:space="preserve">18</t>
  </si>
  <si>
    <t xml:space="preserve">997013212</t>
  </si>
  <si>
    <t xml:space="preserve">Vnitrostaveništní doprava suti a vybouraných hmot pro budovy v přes 6 do 9 m ručně</t>
  </si>
  <si>
    <t xml:space="preserve">t</t>
  </si>
  <si>
    <t xml:space="preserve">-907234527</t>
  </si>
  <si>
    <t xml:space="preserve">19</t>
  </si>
  <si>
    <t xml:space="preserve">997013501</t>
  </si>
  <si>
    <t xml:space="preserve">Odvoz suti a vybouraných hmot na skládku nebo meziskládku do 1 km se složením</t>
  </si>
  <si>
    <t xml:space="preserve">-861907952</t>
  </si>
  <si>
    <t xml:space="preserve">20</t>
  </si>
  <si>
    <t xml:space="preserve">997013509</t>
  </si>
  <si>
    <t xml:space="preserve">Příplatek k odvozu suti a vybouraných hmot na skládku ZKD 1 km přes 1 km</t>
  </si>
  <si>
    <t xml:space="preserve">627991429</t>
  </si>
  <si>
    <t xml:space="preserve">1,463*14 'Přepočtené koeficientem množství</t>
  </si>
  <si>
    <t xml:space="preserve">997013601</t>
  </si>
  <si>
    <t xml:space="preserve">Poplatek za uložení na skládce (skládkovné) stavebního odpadu</t>
  </si>
  <si>
    <t xml:space="preserve">1424512828</t>
  </si>
  <si>
    <t xml:space="preserve">998</t>
  </si>
  <si>
    <t xml:space="preserve">Přesun hmot</t>
  </si>
  <si>
    <t xml:space="preserve">22</t>
  </si>
  <si>
    <t xml:space="preserve">998018002</t>
  </si>
  <si>
    <t xml:space="preserve">Přesun hmot ruční pro budovy v přes 6 do 12 m</t>
  </si>
  <si>
    <t xml:space="preserve">-19610010</t>
  </si>
  <si>
    <t xml:space="preserve">PSV</t>
  </si>
  <si>
    <t xml:space="preserve">Práce a dodávky PSV</t>
  </si>
  <si>
    <t xml:space="preserve">722</t>
  </si>
  <si>
    <t xml:space="preserve">Zdravotechnika - vnitřní vodovod</t>
  </si>
  <si>
    <t xml:space="preserve">23</t>
  </si>
  <si>
    <t xml:space="preserve">7221-pc2</t>
  </si>
  <si>
    <t xml:space="preserve">Kontrola funkčnosti uzávěru teplé a stadené vody-případná výměna</t>
  </si>
  <si>
    <t xml:space="preserve">-1764177150</t>
  </si>
  <si>
    <t xml:space="preserve">24</t>
  </si>
  <si>
    <t xml:space="preserve">998722202</t>
  </si>
  <si>
    <t xml:space="preserve">Přesun hmot procentní pro vnitřní vodovod v objektech v přes 6 do 12 m</t>
  </si>
  <si>
    <t xml:space="preserve">%</t>
  </si>
  <si>
    <t xml:space="preserve">630569289</t>
  </si>
  <si>
    <t xml:space="preserve">725</t>
  </si>
  <si>
    <t xml:space="preserve">Zdravotechnika - zařizovací předměty</t>
  </si>
  <si>
    <t xml:space="preserve">25</t>
  </si>
  <si>
    <t xml:space="preserve">725110814</t>
  </si>
  <si>
    <t xml:space="preserve">Demontáž klozetu Kombi, odsávací</t>
  </si>
  <si>
    <t xml:space="preserve">soubor</t>
  </si>
  <si>
    <t xml:space="preserve">1994951933</t>
  </si>
  <si>
    <t xml:space="preserve">26</t>
  </si>
  <si>
    <t xml:space="preserve">725112171</t>
  </si>
  <si>
    <t xml:space="preserve">Kombi klozet s hlubokým splachováním odpad vodorovný</t>
  </si>
  <si>
    <t xml:space="preserve">-513060654</t>
  </si>
  <si>
    <t xml:space="preserve">27</t>
  </si>
  <si>
    <t xml:space="preserve">725210821</t>
  </si>
  <si>
    <t xml:space="preserve">Demontáž umyvadel bez výtokových armatur</t>
  </si>
  <si>
    <t xml:space="preserve">45806421</t>
  </si>
  <si>
    <t xml:space="preserve">28</t>
  </si>
  <si>
    <t xml:space="preserve">725211602</t>
  </si>
  <si>
    <t xml:space="preserve">Umyvadlo keramické bílé šířky 550 mm bez krytu na sifon připevněné na stěnu šrouby</t>
  </si>
  <si>
    <t xml:space="preserve">-223437443</t>
  </si>
  <si>
    <t xml:space="preserve">29</t>
  </si>
  <si>
    <t xml:space="preserve">725310823</t>
  </si>
  <si>
    <t xml:space="preserve">Demontáž dřez jednoduchý vestavěný v kuchyňských sestavách bez výtokových armatur</t>
  </si>
  <si>
    <t xml:space="preserve">798516883</t>
  </si>
  <si>
    <t xml:space="preserve">30</t>
  </si>
  <si>
    <t xml:space="preserve">7256-pc 1</t>
  </si>
  <si>
    <t xml:space="preserve">Vyřazení sporáku na základě vyřazovacího protokolu, následná likvidace sporáku</t>
  </si>
  <si>
    <t xml:space="preserve">923498827</t>
  </si>
  <si>
    <t xml:space="preserve">31</t>
  </si>
  <si>
    <t xml:space="preserve">725820801</t>
  </si>
  <si>
    <t xml:space="preserve">Demontáž baterie nástěnné do G 3 / 4</t>
  </si>
  <si>
    <t xml:space="preserve">-785625542</t>
  </si>
  <si>
    <t xml:space="preserve">32</t>
  </si>
  <si>
    <t xml:space="preserve">725820802</t>
  </si>
  <si>
    <t xml:space="preserve">Demontáž baterie stojánkové do jednoho otvoru</t>
  </si>
  <si>
    <t xml:space="preserve">1960348079</t>
  </si>
  <si>
    <t xml:space="preserve">33</t>
  </si>
  <si>
    <t xml:space="preserve">725821325</t>
  </si>
  <si>
    <t xml:space="preserve">Baterie dřezová stojánková páková s otáčivým kulatým ústím a délkou ramínka 220 mm</t>
  </si>
  <si>
    <t xml:space="preserve">802672093</t>
  </si>
  <si>
    <t xml:space="preserve">34</t>
  </si>
  <si>
    <t xml:space="preserve">725822611</t>
  </si>
  <si>
    <t xml:space="preserve">Baterie umyvadlová stojánková páková bez výpusti</t>
  </si>
  <si>
    <t xml:space="preserve">-611137798</t>
  </si>
  <si>
    <t xml:space="preserve">35</t>
  </si>
  <si>
    <t xml:space="preserve">725831313</t>
  </si>
  <si>
    <t xml:space="preserve">Baterie vanová nástěnná páková s příslušenstvím a pohyblivým držákem</t>
  </si>
  <si>
    <t xml:space="preserve">709667011</t>
  </si>
  <si>
    <t xml:space="preserve">36</t>
  </si>
  <si>
    <t xml:space="preserve">998725202</t>
  </si>
  <si>
    <t xml:space="preserve">Přesun hmot procentní pro zařizovací předměty v objektech v přes 6 do 12 m</t>
  </si>
  <si>
    <t xml:space="preserve">549449208</t>
  </si>
  <si>
    <t xml:space="preserve">734</t>
  </si>
  <si>
    <t xml:space="preserve">Ústřední vytápění - armatury</t>
  </si>
  <si>
    <t xml:space="preserve">37</t>
  </si>
  <si>
    <t xml:space="preserve">734221682</t>
  </si>
  <si>
    <t xml:space="preserve">D+m Termostatická hlavice kapalinová PN 10 do 110°C otopných těles VK</t>
  </si>
  <si>
    <t xml:space="preserve">2108010864</t>
  </si>
  <si>
    <t xml:space="preserve">38</t>
  </si>
  <si>
    <t xml:space="preserve">998734202</t>
  </si>
  <si>
    <t xml:space="preserve">Přesun hmot procentní pro armatury v objektech v přes 6 do 12 m</t>
  </si>
  <si>
    <t xml:space="preserve">-587218034</t>
  </si>
  <si>
    <t xml:space="preserve">735</t>
  </si>
  <si>
    <t xml:space="preserve">Ústřední vytápění - otopná tělesa</t>
  </si>
  <si>
    <t xml:space="preserve">39</t>
  </si>
  <si>
    <t xml:space="preserve">735111810R</t>
  </si>
  <si>
    <t xml:space="preserve">Demontáž otopného tělesa -žebřík v koupelně</t>
  </si>
  <si>
    <t xml:space="preserve">-2050299734</t>
  </si>
  <si>
    <t xml:space="preserve">40</t>
  </si>
  <si>
    <t xml:space="preserve">735164522</t>
  </si>
  <si>
    <t xml:space="preserve">Montáž otopného tělesa  na stěny výšky tělesa přes 1340 mm-místnost č.2</t>
  </si>
  <si>
    <t xml:space="preserve">CS ÚRS 2021 01</t>
  </si>
  <si>
    <t xml:space="preserve">1406840849</t>
  </si>
  <si>
    <t xml:space="preserve">41</t>
  </si>
  <si>
    <t xml:space="preserve">54153050</t>
  </si>
  <si>
    <t xml:space="preserve">těleso trubkové -stejné jako původní</t>
  </si>
  <si>
    <t xml:space="preserve">-2022576231</t>
  </si>
  <si>
    <t xml:space="preserve">42</t>
  </si>
  <si>
    <t xml:space="preserve">735191905</t>
  </si>
  <si>
    <t xml:space="preserve">Odvzdušnění otopných těles</t>
  </si>
  <si>
    <t xml:space="preserve">1706809840</t>
  </si>
  <si>
    <t xml:space="preserve">43</t>
  </si>
  <si>
    <t xml:space="preserve">735191910</t>
  </si>
  <si>
    <t xml:space="preserve">Napuštění vody do otopných těles</t>
  </si>
  <si>
    <t xml:space="preserve">95611835</t>
  </si>
  <si>
    <t xml:space="preserve">44</t>
  </si>
  <si>
    <t xml:space="preserve">735494811</t>
  </si>
  <si>
    <t xml:space="preserve">Vypuštění vody z otopných těles</t>
  </si>
  <si>
    <t xml:space="preserve">-1105296848</t>
  </si>
  <si>
    <t xml:space="preserve">45</t>
  </si>
  <si>
    <t xml:space="preserve">735890802</t>
  </si>
  <si>
    <t xml:space="preserve">Přemístění demontovaného otopného tělesa vodorovně 100 m v objektech výšky přes 6 do 12 m</t>
  </si>
  <si>
    <t xml:space="preserve">1849379327</t>
  </si>
  <si>
    <t xml:space="preserve">46</t>
  </si>
  <si>
    <t xml:space="preserve">998735202</t>
  </si>
  <si>
    <t xml:space="preserve">Přesun hmot procentní pro otopná tělesa v objektech v přes 6 do 12 m</t>
  </si>
  <si>
    <t xml:space="preserve">-787064196</t>
  </si>
  <si>
    <t xml:space="preserve">741</t>
  </si>
  <si>
    <t xml:space="preserve">Elektroinstalace - silnoproud</t>
  </si>
  <si>
    <t xml:space="preserve">47</t>
  </si>
  <si>
    <t xml:space="preserve">741330335</t>
  </si>
  <si>
    <t xml:space="preserve">Montáž ovladač tlačítkový vestavný-objímka se žárovkou</t>
  </si>
  <si>
    <t xml:space="preserve">321823976</t>
  </si>
  <si>
    <t xml:space="preserve">48</t>
  </si>
  <si>
    <t xml:space="preserve">34512200</t>
  </si>
  <si>
    <t xml:space="preserve">objímka žárovky E14 svorcová 1253-040 termoplast</t>
  </si>
  <si>
    <t xml:space="preserve">-1802215282</t>
  </si>
  <si>
    <t xml:space="preserve">49</t>
  </si>
  <si>
    <t xml:space="preserve">34774102</t>
  </si>
  <si>
    <t xml:space="preserve">žárovka LED E27 6W</t>
  </si>
  <si>
    <t xml:space="preserve">477789047</t>
  </si>
  <si>
    <t xml:space="preserve">50</t>
  </si>
  <si>
    <t xml:space="preserve">741370002</t>
  </si>
  <si>
    <t xml:space="preserve">Montáž svítidlo žárovkové bytové stropní přisazené 1 zdroj se sklem</t>
  </si>
  <si>
    <t xml:space="preserve">341068828</t>
  </si>
  <si>
    <t xml:space="preserve">51</t>
  </si>
  <si>
    <t xml:space="preserve">348212</t>
  </si>
  <si>
    <t xml:space="preserve">svítidlo bytové žárovkové stropní včetně světelného zdroje a recykl.poplatku</t>
  </si>
  <si>
    <t xml:space="preserve">383371255</t>
  </si>
  <si>
    <t xml:space="preserve">52</t>
  </si>
  <si>
    <t xml:space="preserve">741810001</t>
  </si>
  <si>
    <t xml:space="preserve">Celková prohlídka elektrického rozvodu a zařízení do 100 000,- Kč vč.revizní zprávy</t>
  </si>
  <si>
    <t xml:space="preserve">-505087320</t>
  </si>
  <si>
    <t xml:space="preserve">53</t>
  </si>
  <si>
    <t xml:space="preserve">7419-pc 1</t>
  </si>
  <si>
    <t xml:space="preserve">D+M zásuvková lišta do kuchyňské linky</t>
  </si>
  <si>
    <t xml:space="preserve">-1000647706</t>
  </si>
  <si>
    <t xml:space="preserve">54</t>
  </si>
  <si>
    <t xml:space="preserve">7419-pc 2</t>
  </si>
  <si>
    <t xml:space="preserve">D+M osvětlení kuchyňské linky pod horníma skříňkama</t>
  </si>
  <si>
    <t xml:space="preserve">1804415105</t>
  </si>
  <si>
    <t xml:space="preserve">55</t>
  </si>
  <si>
    <t xml:space="preserve">7419-pc 3</t>
  </si>
  <si>
    <t xml:space="preserve">Drobný pomocný instalační materiál (objímky, svorky, sádra, aj.)</t>
  </si>
  <si>
    <t xml:space="preserve">1524344555</t>
  </si>
  <si>
    <t xml:space="preserve">56</t>
  </si>
  <si>
    <t xml:space="preserve">7419-pc 4</t>
  </si>
  <si>
    <t xml:space="preserve">Výměna vypínače, dvojzásuvky,zásuvky</t>
  </si>
  <si>
    <t xml:space="preserve">-213226995</t>
  </si>
  <si>
    <t xml:space="preserve">57</t>
  </si>
  <si>
    <t xml:space="preserve">7420-pc 5</t>
  </si>
  <si>
    <t xml:space="preserve">Likvidace demontovaného elektroodpadu</t>
  </si>
  <si>
    <t xml:space="preserve">185097699</t>
  </si>
  <si>
    <t xml:space="preserve">58</t>
  </si>
  <si>
    <t xml:space="preserve">7420-pc 6</t>
  </si>
  <si>
    <t xml:space="preserve">Dodávka a montáž el.sporáku</t>
  </si>
  <si>
    <t xml:space="preserve">70233775</t>
  </si>
  <si>
    <t xml:space="preserve">59</t>
  </si>
  <si>
    <t xml:space="preserve">998741202</t>
  </si>
  <si>
    <t xml:space="preserve">Přesun hmot procentní pro silnoproud v objektech v přes 6 do 12 m</t>
  </si>
  <si>
    <t xml:space="preserve">1507339093</t>
  </si>
  <si>
    <t xml:space="preserve">742</t>
  </si>
  <si>
    <t xml:space="preserve">Elektroinstalace - slaboproud</t>
  </si>
  <si>
    <t xml:space="preserve">60</t>
  </si>
  <si>
    <t xml:space="preserve">742310006</t>
  </si>
  <si>
    <t xml:space="preserve">Montáž domácího nástěnného audio/video telefonu</t>
  </si>
  <si>
    <t xml:space="preserve">750839183</t>
  </si>
  <si>
    <t xml:space="preserve">61</t>
  </si>
  <si>
    <t xml:space="preserve">38226805</t>
  </si>
  <si>
    <t xml:space="preserve">domovní telefon s bzučákem</t>
  </si>
  <si>
    <t xml:space="preserve">1061071161</t>
  </si>
  <si>
    <t xml:space="preserve">62</t>
  </si>
  <si>
    <t xml:space="preserve">742310806</t>
  </si>
  <si>
    <t xml:space="preserve">Demontáž domácího nástěnného audio/video telefonu</t>
  </si>
  <si>
    <t xml:space="preserve">-1198708658</t>
  </si>
  <si>
    <t xml:space="preserve">63</t>
  </si>
  <si>
    <t xml:space="preserve">998742202</t>
  </si>
  <si>
    <t xml:space="preserve">Přesun hmot procentní pro slaboproud v objektech v do 12 m</t>
  </si>
  <si>
    <t xml:space="preserve">1873065399</t>
  </si>
  <si>
    <t xml:space="preserve">766</t>
  </si>
  <si>
    <t xml:space="preserve">Konstrukce truhlářské</t>
  </si>
  <si>
    <t xml:space="preserve">64</t>
  </si>
  <si>
    <t xml:space="preserve">61162014R1</t>
  </si>
  <si>
    <t xml:space="preserve">D+m dveře jednokřídlé fóliový prosklené bílé  800x1970mm včetně kování,klik a zámku- nutno přeměřit na stavbě</t>
  </si>
  <si>
    <t xml:space="preserve">-297530441</t>
  </si>
  <si>
    <t xml:space="preserve">65</t>
  </si>
  <si>
    <t xml:space="preserve">61162014R3</t>
  </si>
  <si>
    <t xml:space="preserve">D+m dveře jednokřídlé fóliový plné bílé  700x1970mm včetně kování,klik ,větrací mřížky,zámku (WC) nutno přeměřit na stavbě</t>
  </si>
  <si>
    <t xml:space="preserve">2082956961</t>
  </si>
  <si>
    <t xml:space="preserve">66</t>
  </si>
  <si>
    <t xml:space="preserve">766662811</t>
  </si>
  <si>
    <t xml:space="preserve">Demontáž dveřních prahů u dveří jednokřídlových k opětovnému použití</t>
  </si>
  <si>
    <t xml:space="preserve">-1516018751</t>
  </si>
  <si>
    <t xml:space="preserve">67</t>
  </si>
  <si>
    <t xml:space="preserve">766695213</t>
  </si>
  <si>
    <t xml:space="preserve">Montáž truhlářských prahů dveří jednokřídlových š přes 10 cm</t>
  </si>
  <si>
    <t xml:space="preserve">145093733</t>
  </si>
  <si>
    <t xml:space="preserve">68</t>
  </si>
  <si>
    <t xml:space="preserve">61187116</t>
  </si>
  <si>
    <t xml:space="preserve">práh dveřní dřevěný dubový tl 20mm dl 620mm-820mm včetně nátěru, nebo přechodové lišty</t>
  </si>
  <si>
    <t xml:space="preserve">-1015435084</t>
  </si>
  <si>
    <t xml:space="preserve">69</t>
  </si>
  <si>
    <t xml:space="preserve">766-pc 1</t>
  </si>
  <si>
    <t xml:space="preserve">D+m  kuchynské linky včetně dřezu, baterie, digestoře,osvětlení zespodu,..-dle původního tvaru kuch.linky viz TZ</t>
  </si>
  <si>
    <t xml:space="preserve">1206622425</t>
  </si>
  <si>
    <t xml:space="preserve">70</t>
  </si>
  <si>
    <t xml:space="preserve">766-pc 2</t>
  </si>
  <si>
    <t xml:space="preserve">Oprava ovládání okna ,hygienické vyčištění,výměna žaluzií, kování a seřízení 80/165</t>
  </si>
  <si>
    <t xml:space="preserve">330892790</t>
  </si>
  <si>
    <t xml:space="preserve">71</t>
  </si>
  <si>
    <t xml:space="preserve">766-pc 2a</t>
  </si>
  <si>
    <t xml:space="preserve">Oprava ovládání okna ,hygienické vyčištění,výměna žaluzií, kování a seřízení 257/165</t>
  </si>
  <si>
    <t xml:space="preserve">-592572857</t>
  </si>
  <si>
    <t xml:space="preserve">72</t>
  </si>
  <si>
    <t xml:space="preserve">766-pc 3</t>
  </si>
  <si>
    <t xml:space="preserve">D+m dveří vstupních 80/197 cm plné do OK zárubně,PO,včetně kování,klika-koule,bezp.zámku, kukátka-přeměřit na stavbě</t>
  </si>
  <si>
    <t xml:space="preserve">1338891953</t>
  </si>
  <si>
    <t xml:space="preserve">73</t>
  </si>
  <si>
    <t xml:space="preserve">998766202</t>
  </si>
  <si>
    <t xml:space="preserve">Přesun hmot procentní pro kce truhlářské v objektech v přes 6 do 12 m</t>
  </si>
  <si>
    <t xml:space="preserve">1691793901</t>
  </si>
  <si>
    <t xml:space="preserve">775</t>
  </si>
  <si>
    <t xml:space="preserve">Podlahy skládané</t>
  </si>
  <si>
    <t xml:space="preserve">74</t>
  </si>
  <si>
    <t xml:space="preserve">775411820</t>
  </si>
  <si>
    <t xml:space="preserve">Demontáž soklíků nebo lišt připevňovaných vruty do suti</t>
  </si>
  <si>
    <t xml:space="preserve">m</t>
  </si>
  <si>
    <t xml:space="preserve">1900863904</t>
  </si>
  <si>
    <t xml:space="preserve">(6,0+5,92+1,35+2,15)*2</t>
  </si>
  <si>
    <t xml:space="preserve">75</t>
  </si>
  <si>
    <t xml:space="preserve">775541821</t>
  </si>
  <si>
    <t xml:space="preserve">Demontáž podlah plovoucích zaklapávacích do suti</t>
  </si>
  <si>
    <t xml:space="preserve">-634022335</t>
  </si>
  <si>
    <t xml:space="preserve">23,6+3,9</t>
  </si>
  <si>
    <t xml:space="preserve">776</t>
  </si>
  <si>
    <t xml:space="preserve">Podlahy povlakové</t>
  </si>
  <si>
    <t xml:space="preserve">76</t>
  </si>
  <si>
    <t xml:space="preserve">776111115</t>
  </si>
  <si>
    <t xml:space="preserve">Broušení podkladu povlakových podlah před litím stěrky</t>
  </si>
  <si>
    <t xml:space="preserve">-602435284</t>
  </si>
  <si>
    <t xml:space="preserve">77</t>
  </si>
  <si>
    <t xml:space="preserve">776111311</t>
  </si>
  <si>
    <t xml:space="preserve">Vysátí podkladu povlakových podlah</t>
  </si>
  <si>
    <t xml:space="preserve">493299121</t>
  </si>
  <si>
    <t xml:space="preserve">78</t>
  </si>
  <si>
    <t xml:space="preserve">776121112</t>
  </si>
  <si>
    <t xml:space="preserve">Vodou ředitelná penetrace savého podkladu povlakových podlah</t>
  </si>
  <si>
    <t xml:space="preserve">1210116344</t>
  </si>
  <si>
    <t xml:space="preserve">79</t>
  </si>
  <si>
    <t xml:space="preserve">776141112</t>
  </si>
  <si>
    <t xml:space="preserve">Vyrovnání podkladu povlakových podlah stěrkou pevnosti 20 MPa tl přes 3 do 5 mm</t>
  </si>
  <si>
    <t xml:space="preserve">-940046425</t>
  </si>
  <si>
    <t xml:space="preserve">80</t>
  </si>
  <si>
    <t xml:space="preserve">776221111</t>
  </si>
  <si>
    <t xml:space="preserve">Lepení pásů z PVC standardním lepidlem</t>
  </si>
  <si>
    <t xml:space="preserve">1458122214</t>
  </si>
  <si>
    <t xml:space="preserve">81</t>
  </si>
  <si>
    <t xml:space="preserve">28412245</t>
  </si>
  <si>
    <t xml:space="preserve">krytina podlahová-PVC</t>
  </si>
  <si>
    <t xml:space="preserve">383348161</t>
  </si>
  <si>
    <t xml:space="preserve">27,5*1,1 'Přepočtené koeficientem množství</t>
  </si>
  <si>
    <t xml:space="preserve">82</t>
  </si>
  <si>
    <t xml:space="preserve">776223112</t>
  </si>
  <si>
    <t xml:space="preserve">Spoj povlakových podlahovin z PVC svařováním za studena</t>
  </si>
  <si>
    <t xml:space="preserve">342066947</t>
  </si>
  <si>
    <t xml:space="preserve">83</t>
  </si>
  <si>
    <t xml:space="preserve">776421111</t>
  </si>
  <si>
    <t xml:space="preserve">Montáž obvodových lišt lepením+dod.</t>
  </si>
  <si>
    <t xml:space="preserve">385480592</t>
  </si>
  <si>
    <t xml:space="preserve">84</t>
  </si>
  <si>
    <t xml:space="preserve">998776202</t>
  </si>
  <si>
    <t xml:space="preserve">Přesun hmot procentní pro podlahy povlakové v objektech v přes 6 do 12 m</t>
  </si>
  <si>
    <t xml:space="preserve">1788768827</t>
  </si>
  <si>
    <t xml:space="preserve">783</t>
  </si>
  <si>
    <t xml:space="preserve">Dokončovací práce - nátěry</t>
  </si>
  <si>
    <t xml:space="preserve">85</t>
  </si>
  <si>
    <t xml:space="preserve">783301311</t>
  </si>
  <si>
    <t xml:space="preserve">Odmaštění zámečnických konstrukcí vodou ředitelným odmašťovačem</t>
  </si>
  <si>
    <t xml:space="preserve">1062102204</t>
  </si>
  <si>
    <t xml:space="preserve">4,8*0,25+4,7*0,25</t>
  </si>
  <si>
    <t xml:space="preserve">86</t>
  </si>
  <si>
    <t xml:space="preserve">783306801</t>
  </si>
  <si>
    <t xml:space="preserve">Odstranění nátěru ze zámečnických konstrukcí obroušením</t>
  </si>
  <si>
    <t xml:space="preserve">1073410474</t>
  </si>
  <si>
    <t xml:space="preserve">4,8*0,25*2+4,7*0,25</t>
  </si>
  <si>
    <t xml:space="preserve">87</t>
  </si>
  <si>
    <t xml:space="preserve">783314201</t>
  </si>
  <si>
    <t xml:space="preserve">Základní antikorozní jednonásobný syntetický standardní nátěr zámečnických konstrukcí</t>
  </si>
  <si>
    <t xml:space="preserve">894032068</t>
  </si>
  <si>
    <t xml:space="preserve">88</t>
  </si>
  <si>
    <t xml:space="preserve">783315101</t>
  </si>
  <si>
    <t xml:space="preserve">Mezinátěr jednonásobný syntetický standardní zámečnických konstrukcí</t>
  </si>
  <si>
    <t xml:space="preserve">936583921</t>
  </si>
  <si>
    <t xml:space="preserve">89</t>
  </si>
  <si>
    <t xml:space="preserve">783317101</t>
  </si>
  <si>
    <t xml:space="preserve">Krycí jednonásobný syntetický standardní nátěr zámečnických konstrukcí</t>
  </si>
  <si>
    <t xml:space="preserve">242366356</t>
  </si>
  <si>
    <t xml:space="preserve">90</t>
  </si>
  <si>
    <t xml:space="preserve">783-pc 1</t>
  </si>
  <si>
    <t xml:space="preserve">Odstranění nátěru z radiátoru a trub včetně tmelení,přebroušení a nátěru 2x</t>
  </si>
  <si>
    <t xml:space="preserve">-1253930923</t>
  </si>
  <si>
    <t xml:space="preserve">784</t>
  </si>
  <si>
    <t xml:space="preserve">Dokončovací práce - malby a tapety</t>
  </si>
  <si>
    <t xml:space="preserve">91</t>
  </si>
  <si>
    <t xml:space="preserve">784111031</t>
  </si>
  <si>
    <t xml:space="preserve">Omytí podkladu v místnostech v do 3,80 m</t>
  </si>
  <si>
    <t xml:space="preserve">-50971633</t>
  </si>
  <si>
    <t xml:space="preserve">(6,0+5,95+2,15*2+1,35+1,68)*2*2,65</t>
  </si>
  <si>
    <t xml:space="preserve">92</t>
  </si>
  <si>
    <t xml:space="preserve">784121001</t>
  </si>
  <si>
    <t xml:space="preserve">Oškrabání malby v mísnostech v do 3,80 m</t>
  </si>
  <si>
    <t xml:space="preserve">-1299325632</t>
  </si>
  <si>
    <t xml:space="preserve">93</t>
  </si>
  <si>
    <t xml:space="preserve">784121011</t>
  </si>
  <si>
    <t xml:space="preserve">Rozmývání podkladu po oškrabání malby v místnostech v do 3,80 m</t>
  </si>
  <si>
    <t xml:space="preserve">-1715378290</t>
  </si>
  <si>
    <t xml:space="preserve">94</t>
  </si>
  <si>
    <t xml:space="preserve">784151011</t>
  </si>
  <si>
    <t xml:space="preserve">Dvojnásobné izolování vodou ředitelnými barvami v místnostech v do 3,80 m</t>
  </si>
  <si>
    <t xml:space="preserve">-2008227497</t>
  </si>
  <si>
    <t xml:space="preserve">95</t>
  </si>
  <si>
    <t xml:space="preserve">784181101</t>
  </si>
  <si>
    <t xml:space="preserve">Základní akrylátová jednonásobná bezbarvá penetrace podkladu v místnostech v do 3,80 m</t>
  </si>
  <si>
    <t xml:space="preserve">-1484684836</t>
  </si>
  <si>
    <t xml:space="preserve">96</t>
  </si>
  <si>
    <t xml:space="preserve">784221101</t>
  </si>
  <si>
    <t xml:space="preserve">Dvojnásobné bílé malby ze směsí za sucha dobře otěruvzdorných v místnostech do 3,80 m</t>
  </si>
  <si>
    <t xml:space="preserve">333291884</t>
  </si>
  <si>
    <t xml:space="preserve">HZS</t>
  </si>
  <si>
    <t xml:space="preserve">Hodinové zúčtovací sazby</t>
  </si>
  <si>
    <t xml:space="preserve">97</t>
  </si>
  <si>
    <t xml:space="preserve">HZS2211</t>
  </si>
  <si>
    <t xml:space="preserve">Hodinová zúčtovací sazba instalatér</t>
  </si>
  <si>
    <t xml:space="preserve">512</t>
  </si>
  <si>
    <t xml:space="preserve">1283948136</t>
  </si>
  <si>
    <t xml:space="preserve">98</t>
  </si>
  <si>
    <t xml:space="preserve">HZS2231</t>
  </si>
  <si>
    <t xml:space="preserve">Hodinová zúčtovací sazba elektrikář</t>
  </si>
  <si>
    <t xml:space="preserve">-1659768690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</si>
  <si>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</si>
  <si>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</si>
  <si>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</si>
  <si>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</si>
  <si>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99</t>
  </si>
  <si>
    <t xml:space="preserve">030001000</t>
  </si>
  <si>
    <t xml:space="preserve">Zařízení staveniště 2%</t>
  </si>
  <si>
    <t xml:space="preserve">1024</t>
  </si>
  <si>
    <t xml:space="preserve">-242141168</t>
  </si>
  <si>
    <t xml:space="preserve">VRN6</t>
  </si>
  <si>
    <t xml:space="preserve">Územní vlivy</t>
  </si>
  <si>
    <t xml:space="preserve">100</t>
  </si>
  <si>
    <t xml:space="preserve">062002000</t>
  </si>
  <si>
    <t xml:space="preserve">Ztížené dopravní podmínky 3,2%</t>
  </si>
  <si>
    <t xml:space="preserve">-858985546</t>
  </si>
  <si>
    <t xml:space="preserve">VRN7</t>
  </si>
  <si>
    <t xml:space="preserve">Provozní vlivy</t>
  </si>
  <si>
    <t xml:space="preserve">101</t>
  </si>
  <si>
    <t xml:space="preserve">073002000</t>
  </si>
  <si>
    <t xml:space="preserve">Ztížený pohyb vozidel v centrech měst 1,5%</t>
  </si>
  <si>
    <t xml:space="preserve">1541404521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</si>
</sst>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40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  <font>
      <sz val="8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9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123480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84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0.15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0.15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Vlhka4,10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byty č.10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Vlhká 4,Brno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2. 7. 2021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MMB,OSM,Husova 3,Brno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R.Volková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R.Volková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24.7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'Vlhka4,10 - Oprava byty č.10'!J28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'Vlhka4,10 - Oprava byty č.10'!P135</f>
        <v>0</v>
      </c>
      <c r="AV95" s="94" t="n">
        <f aca="false">'Vlhka4,10 - Oprava byty č.10'!J31</f>
        <v>0</v>
      </c>
      <c r="AW95" s="94" t="n">
        <f aca="false">'Vlhka4,10 - Oprava byty č.10'!J32</f>
        <v>0</v>
      </c>
      <c r="AX95" s="94" t="n">
        <f aca="false">'Vlhka4,10 - Oprava byty č.10'!J33</f>
        <v>0</v>
      </c>
      <c r="AY95" s="94" t="n">
        <f aca="false">'Vlhka4,10 - Oprava byty č.10'!J34</f>
        <v>0</v>
      </c>
      <c r="AZ95" s="94" t="n">
        <f aca="false">'Vlhka4,10 - Oprava byty č.10'!F31</f>
        <v>0</v>
      </c>
      <c r="BA95" s="94" t="n">
        <f aca="false">'Vlhka4,10 - Oprava byty č.10'!F32</f>
        <v>0</v>
      </c>
      <c r="BB95" s="94" t="n">
        <f aca="false">'Vlhka4,10 - Oprava byty č.10'!F33</f>
        <v>0</v>
      </c>
      <c r="BC95" s="94" t="n">
        <f aca="false">'Vlhka4,10 - Oprava byty č.10'!F34</f>
        <v>0</v>
      </c>
      <c r="BD95" s="96" t="n">
        <f aca="false">'Vlhka4,10 - Oprava byty č.10'!F35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Vlhka4,10 - Oprava byty č.10'!C2" display="/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2:BM283"/>
  <sheetViews>
    <sheetView showFormulas="false" showGridLines="false" showRowColHeaders="true" showZeros="true" rightToLeft="false" tabSelected="true" showOutlineSymbols="true" defaultGridColor="true" view="normal" topLeftCell="A264" colorId="64" zoomScale="100" zoomScaleNormal="100" zoomScalePageLayoutView="100" workbookViewId="0">
      <selection pane="topLeft" activeCell="C282" activeCellId="0" sqref="C282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79</v>
      </c>
    </row>
    <row r="4" customFormat="false" ht="24.95" hidden="false" customHeight="true" outlineLevel="0" collapsed="false">
      <c r="B4" s="6"/>
      <c r="D4" s="7" t="s">
        <v>81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2. 7. 2021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34</v>
      </c>
      <c r="E28" s="22"/>
      <c r="F28" s="22"/>
      <c r="G28" s="22"/>
      <c r="H28" s="22"/>
      <c r="I28" s="22"/>
      <c r="J28" s="108" t="n">
        <f aca="false">ROUND(J135,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36</v>
      </c>
      <c r="G30" s="22"/>
      <c r="H30" s="22"/>
      <c r="I30" s="109" t="s">
        <v>35</v>
      </c>
      <c r="J30" s="109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38</v>
      </c>
      <c r="E31" s="15" t="s">
        <v>39</v>
      </c>
      <c r="F31" s="111" t="n">
        <f aca="false">ROUND((SUM(BE135:BE282)),  2)</f>
        <v>0</v>
      </c>
      <c r="G31" s="22"/>
      <c r="H31" s="22"/>
      <c r="I31" s="112" t="n">
        <v>0.21</v>
      </c>
      <c r="J31" s="111" t="n">
        <f aca="false">ROUND(((SUM(BE135:BE282))*I31),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1" t="n">
        <f aca="false">ROUND((SUM(BF135:BF282)),  2)</f>
        <v>0</v>
      </c>
      <c r="G32" s="22"/>
      <c r="H32" s="22"/>
      <c r="I32" s="112" t="n">
        <v>0.15</v>
      </c>
      <c r="J32" s="111" t="n">
        <f aca="false">ROUND(((SUM(BF135:BF282))*I32),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1" t="n">
        <f aca="false">ROUND((SUM(BG135:BG282)),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1" t="n">
        <f aca="false">ROUND((SUM(BH135:BH282)),  2)</f>
        <v>0</v>
      </c>
      <c r="G34" s="22"/>
      <c r="H34" s="22"/>
      <c r="I34" s="112" t="n">
        <v>0.15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1" t="n">
        <f aca="false">ROUND((SUM(BI135:BI282)),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44</v>
      </c>
      <c r="E37" s="63"/>
      <c r="F37" s="63"/>
      <c r="G37" s="115" t="s">
        <v>45</v>
      </c>
      <c r="H37" s="116" t="s">
        <v>46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9" t="s">
        <v>50</v>
      </c>
      <c r="G61" s="42" t="s">
        <v>49</v>
      </c>
      <c r="H61" s="25"/>
      <c r="I61" s="25"/>
      <c r="J61" s="120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9" t="s">
        <v>50</v>
      </c>
      <c r="G76" s="42" t="s">
        <v>49</v>
      </c>
      <c r="H76" s="25"/>
      <c r="I76" s="25"/>
      <c r="J76" s="120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82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Oprava byty č.10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Vlhká 4,Brno</v>
      </c>
      <c r="G87" s="22"/>
      <c r="H87" s="22"/>
      <c r="I87" s="15" t="s">
        <v>21</v>
      </c>
      <c r="J87" s="101" t="str">
        <f aca="false">IF(J10="","",J10)</f>
        <v>2. 7. 2021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MMB,OSM,Husova 3,Brno</v>
      </c>
      <c r="G89" s="22"/>
      <c r="H89" s="22"/>
      <c r="I89" s="15" t="s">
        <v>29</v>
      </c>
      <c r="J89" s="121" t="str">
        <f aca="false">E19</f>
        <v>R.Volková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R.Volková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83</v>
      </c>
      <c r="D92" s="113"/>
      <c r="E92" s="113"/>
      <c r="F92" s="113"/>
      <c r="G92" s="113"/>
      <c r="H92" s="113"/>
      <c r="I92" s="113"/>
      <c r="J92" s="123" t="s">
        <v>84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85</v>
      </c>
      <c r="D94" s="22"/>
      <c r="E94" s="22"/>
      <c r="F94" s="22"/>
      <c r="G94" s="22"/>
      <c r="H94" s="22"/>
      <c r="I94" s="22"/>
      <c r="J94" s="108" t="n">
        <f aca="false">J135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86</v>
      </c>
    </row>
    <row r="95" s="125" customFormat="true" ht="24.95" hidden="false" customHeight="true" outlineLevel="0" collapsed="false">
      <c r="B95" s="126"/>
      <c r="D95" s="127" t="s">
        <v>87</v>
      </c>
      <c r="E95" s="128"/>
      <c r="F95" s="128"/>
      <c r="G95" s="128"/>
      <c r="H95" s="128"/>
      <c r="I95" s="128"/>
      <c r="J95" s="129" t="n">
        <f aca="false">J136</f>
        <v>0</v>
      </c>
      <c r="L95" s="126"/>
    </row>
    <row r="96" s="130" customFormat="true" ht="19.95" hidden="false" customHeight="true" outlineLevel="0" collapsed="false">
      <c r="B96" s="131"/>
      <c r="D96" s="132" t="s">
        <v>88</v>
      </c>
      <c r="E96" s="133"/>
      <c r="F96" s="133"/>
      <c r="G96" s="133"/>
      <c r="H96" s="133"/>
      <c r="I96" s="133"/>
      <c r="J96" s="134" t="n">
        <f aca="false">J137</f>
        <v>0</v>
      </c>
      <c r="L96" s="131"/>
    </row>
    <row r="97" s="130" customFormat="true" ht="19.95" hidden="false" customHeight="true" outlineLevel="0" collapsed="false">
      <c r="B97" s="131"/>
      <c r="D97" s="132" t="s">
        <v>89</v>
      </c>
      <c r="E97" s="133"/>
      <c r="F97" s="133"/>
      <c r="G97" s="133"/>
      <c r="H97" s="133"/>
      <c r="I97" s="133"/>
      <c r="J97" s="134" t="n">
        <f aca="false">J139</f>
        <v>0</v>
      </c>
      <c r="L97" s="131"/>
    </row>
    <row r="98" s="130" customFormat="true" ht="19.95" hidden="false" customHeight="true" outlineLevel="0" collapsed="false">
      <c r="B98" s="131"/>
      <c r="D98" s="132" t="s">
        <v>90</v>
      </c>
      <c r="E98" s="133"/>
      <c r="F98" s="133"/>
      <c r="G98" s="133"/>
      <c r="H98" s="133"/>
      <c r="I98" s="133"/>
      <c r="J98" s="134" t="n">
        <f aca="false">J161</f>
        <v>0</v>
      </c>
      <c r="L98" s="131"/>
    </row>
    <row r="99" s="130" customFormat="true" ht="19.95" hidden="false" customHeight="true" outlineLevel="0" collapsed="false">
      <c r="B99" s="131"/>
      <c r="D99" s="132" t="s">
        <v>91</v>
      </c>
      <c r="E99" s="133"/>
      <c r="F99" s="133"/>
      <c r="G99" s="133"/>
      <c r="H99" s="133"/>
      <c r="I99" s="133"/>
      <c r="J99" s="134" t="n">
        <f aca="false">J169</f>
        <v>0</v>
      </c>
      <c r="L99" s="131"/>
    </row>
    <row r="100" s="130" customFormat="true" ht="19.95" hidden="false" customHeight="true" outlineLevel="0" collapsed="false">
      <c r="B100" s="131"/>
      <c r="D100" s="132" t="s">
        <v>92</v>
      </c>
      <c r="E100" s="133"/>
      <c r="F100" s="133"/>
      <c r="G100" s="133"/>
      <c r="H100" s="133"/>
      <c r="I100" s="133"/>
      <c r="J100" s="134" t="n">
        <f aca="false">J175</f>
        <v>0</v>
      </c>
      <c r="L100" s="131"/>
    </row>
    <row r="101" s="125" customFormat="true" ht="24.95" hidden="false" customHeight="true" outlineLevel="0" collapsed="false">
      <c r="B101" s="126"/>
      <c r="D101" s="127" t="s">
        <v>93</v>
      </c>
      <c r="E101" s="128"/>
      <c r="F101" s="128"/>
      <c r="G101" s="128"/>
      <c r="H101" s="128"/>
      <c r="I101" s="128"/>
      <c r="J101" s="129" t="n">
        <f aca="false">J177</f>
        <v>0</v>
      </c>
      <c r="L101" s="126"/>
    </row>
    <row r="102" s="130" customFormat="true" ht="19.95" hidden="false" customHeight="true" outlineLevel="0" collapsed="false">
      <c r="B102" s="131"/>
      <c r="D102" s="132" t="s">
        <v>94</v>
      </c>
      <c r="E102" s="133"/>
      <c r="F102" s="133"/>
      <c r="G102" s="133"/>
      <c r="H102" s="133"/>
      <c r="I102" s="133"/>
      <c r="J102" s="134" t="n">
        <f aca="false">J178</f>
        <v>0</v>
      </c>
      <c r="L102" s="131"/>
    </row>
    <row r="103" s="130" customFormat="true" ht="19.95" hidden="false" customHeight="true" outlineLevel="0" collapsed="false">
      <c r="B103" s="131"/>
      <c r="D103" s="132" t="s">
        <v>95</v>
      </c>
      <c r="E103" s="133"/>
      <c r="F103" s="133"/>
      <c r="G103" s="133"/>
      <c r="H103" s="133"/>
      <c r="I103" s="133"/>
      <c r="J103" s="134" t="n">
        <f aca="false">J181</f>
        <v>0</v>
      </c>
      <c r="L103" s="131"/>
    </row>
    <row r="104" s="130" customFormat="true" ht="19.95" hidden="false" customHeight="true" outlineLevel="0" collapsed="false">
      <c r="B104" s="131"/>
      <c r="D104" s="132" t="s">
        <v>96</v>
      </c>
      <c r="E104" s="133"/>
      <c r="F104" s="133"/>
      <c r="G104" s="133"/>
      <c r="H104" s="133"/>
      <c r="I104" s="133"/>
      <c r="J104" s="134" t="n">
        <f aca="false">J194</f>
        <v>0</v>
      </c>
      <c r="L104" s="131"/>
    </row>
    <row r="105" s="130" customFormat="true" ht="19.95" hidden="false" customHeight="true" outlineLevel="0" collapsed="false">
      <c r="B105" s="131"/>
      <c r="D105" s="132" t="s">
        <v>97</v>
      </c>
      <c r="E105" s="133"/>
      <c r="F105" s="133"/>
      <c r="G105" s="133"/>
      <c r="H105" s="133"/>
      <c r="I105" s="133"/>
      <c r="J105" s="134" t="n">
        <f aca="false">J197</f>
        <v>0</v>
      </c>
      <c r="L105" s="131"/>
    </row>
    <row r="106" s="130" customFormat="true" ht="19.95" hidden="false" customHeight="true" outlineLevel="0" collapsed="false">
      <c r="B106" s="131"/>
      <c r="D106" s="132" t="s">
        <v>98</v>
      </c>
      <c r="E106" s="133"/>
      <c r="F106" s="133"/>
      <c r="G106" s="133"/>
      <c r="H106" s="133"/>
      <c r="I106" s="133"/>
      <c r="J106" s="134" t="n">
        <f aca="false">J206</f>
        <v>0</v>
      </c>
      <c r="L106" s="131"/>
    </row>
    <row r="107" s="130" customFormat="true" ht="19.95" hidden="false" customHeight="true" outlineLevel="0" collapsed="false">
      <c r="B107" s="131"/>
      <c r="D107" s="132" t="s">
        <v>99</v>
      </c>
      <c r="E107" s="133"/>
      <c r="F107" s="133"/>
      <c r="G107" s="133"/>
      <c r="H107" s="133"/>
      <c r="I107" s="133"/>
      <c r="J107" s="134" t="n">
        <f aca="false">J220</f>
        <v>0</v>
      </c>
      <c r="L107" s="131"/>
    </row>
    <row r="108" s="130" customFormat="true" ht="19.95" hidden="false" customHeight="true" outlineLevel="0" collapsed="false">
      <c r="B108" s="131"/>
      <c r="D108" s="132" t="s">
        <v>100</v>
      </c>
      <c r="E108" s="133"/>
      <c r="F108" s="133"/>
      <c r="G108" s="133"/>
      <c r="H108" s="133"/>
      <c r="I108" s="133"/>
      <c r="J108" s="134" t="n">
        <f aca="false">J225</f>
        <v>0</v>
      </c>
      <c r="L108" s="131"/>
    </row>
    <row r="109" s="130" customFormat="true" ht="19.95" hidden="false" customHeight="true" outlineLevel="0" collapsed="false">
      <c r="B109" s="131"/>
      <c r="D109" s="132" t="s">
        <v>101</v>
      </c>
      <c r="E109" s="133"/>
      <c r="F109" s="133"/>
      <c r="G109" s="133"/>
      <c r="H109" s="133"/>
      <c r="I109" s="133"/>
      <c r="J109" s="134" t="n">
        <f aca="false">J238</f>
        <v>0</v>
      </c>
      <c r="L109" s="131"/>
    </row>
    <row r="110" s="130" customFormat="true" ht="19.95" hidden="false" customHeight="true" outlineLevel="0" collapsed="false">
      <c r="B110" s="131"/>
      <c r="D110" s="132" t="s">
        <v>102</v>
      </c>
      <c r="E110" s="133"/>
      <c r="F110" s="133"/>
      <c r="G110" s="133"/>
      <c r="H110" s="133"/>
      <c r="I110" s="133"/>
      <c r="J110" s="134" t="n">
        <f aca="false">J243</f>
        <v>0</v>
      </c>
      <c r="L110" s="131"/>
    </row>
    <row r="111" s="130" customFormat="true" ht="19.95" hidden="false" customHeight="true" outlineLevel="0" collapsed="false">
      <c r="B111" s="131"/>
      <c r="D111" s="132" t="s">
        <v>103</v>
      </c>
      <c r="E111" s="133"/>
      <c r="F111" s="133"/>
      <c r="G111" s="133"/>
      <c r="H111" s="133"/>
      <c r="I111" s="133"/>
      <c r="J111" s="134" t="n">
        <f aca="false">J254</f>
        <v>0</v>
      </c>
      <c r="L111" s="131"/>
    </row>
    <row r="112" s="130" customFormat="true" ht="19.95" hidden="false" customHeight="true" outlineLevel="0" collapsed="false">
      <c r="B112" s="131"/>
      <c r="D112" s="132" t="s">
        <v>104</v>
      </c>
      <c r="E112" s="133"/>
      <c r="F112" s="133"/>
      <c r="G112" s="133"/>
      <c r="H112" s="133"/>
      <c r="I112" s="133"/>
      <c r="J112" s="134" t="n">
        <f aca="false">J263</f>
        <v>0</v>
      </c>
      <c r="L112" s="131"/>
    </row>
    <row r="113" s="125" customFormat="true" ht="24.95" hidden="false" customHeight="true" outlineLevel="0" collapsed="false">
      <c r="B113" s="126"/>
      <c r="D113" s="127" t="s">
        <v>105</v>
      </c>
      <c r="E113" s="128"/>
      <c r="F113" s="128"/>
      <c r="G113" s="128"/>
      <c r="H113" s="128"/>
      <c r="I113" s="128"/>
      <c r="J113" s="129" t="n">
        <f aca="false">J273</f>
        <v>0</v>
      </c>
      <c r="L113" s="126"/>
    </row>
    <row r="114" s="125" customFormat="true" ht="24.95" hidden="false" customHeight="true" outlineLevel="0" collapsed="false">
      <c r="B114" s="126"/>
      <c r="D114" s="127" t="s">
        <v>106</v>
      </c>
      <c r="E114" s="128"/>
      <c r="F114" s="128"/>
      <c r="G114" s="128"/>
      <c r="H114" s="128"/>
      <c r="I114" s="128"/>
      <c r="J114" s="129" t="n">
        <f aca="false">J276</f>
        <v>0</v>
      </c>
      <c r="L114" s="126"/>
    </row>
    <row r="115" s="130" customFormat="true" ht="19.95" hidden="false" customHeight="true" outlineLevel="0" collapsed="false">
      <c r="B115" s="131"/>
      <c r="D115" s="132" t="s">
        <v>107</v>
      </c>
      <c r="E115" s="133"/>
      <c r="F115" s="133"/>
      <c r="G115" s="133"/>
      <c r="H115" s="133"/>
      <c r="I115" s="133"/>
      <c r="J115" s="134" t="n">
        <f aca="false">J277</f>
        <v>0</v>
      </c>
      <c r="L115" s="131"/>
    </row>
    <row r="116" s="130" customFormat="true" ht="19.95" hidden="false" customHeight="true" outlineLevel="0" collapsed="false">
      <c r="B116" s="131"/>
      <c r="D116" s="132" t="s">
        <v>108</v>
      </c>
      <c r="E116" s="133"/>
      <c r="F116" s="133"/>
      <c r="G116" s="133"/>
      <c r="H116" s="133"/>
      <c r="I116" s="133"/>
      <c r="J116" s="134" t="n">
        <f aca="false">J279</f>
        <v>0</v>
      </c>
      <c r="L116" s="131"/>
    </row>
    <row r="117" s="130" customFormat="true" ht="19.95" hidden="false" customHeight="true" outlineLevel="0" collapsed="false">
      <c r="B117" s="131"/>
      <c r="D117" s="132" t="s">
        <v>109</v>
      </c>
      <c r="E117" s="133"/>
      <c r="F117" s="133"/>
      <c r="G117" s="133"/>
      <c r="H117" s="133"/>
      <c r="I117" s="133"/>
      <c r="J117" s="134" t="n">
        <f aca="false">J281</f>
        <v>0</v>
      </c>
      <c r="L117" s="131"/>
    </row>
    <row r="118" s="27" customFormat="true" ht="21.85" hidden="false" customHeight="true" outlineLevel="0" collapsed="false">
      <c r="A118" s="22"/>
      <c r="B118" s="23"/>
      <c r="C118" s="22"/>
      <c r="D118" s="22"/>
      <c r="E118" s="22"/>
      <c r="F118" s="22"/>
      <c r="G118" s="22"/>
      <c r="H118" s="22"/>
      <c r="I118" s="22"/>
      <c r="J118" s="22"/>
      <c r="K118" s="22"/>
      <c r="L118" s="39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19" s="27" customFormat="true" ht="6.95" hidden="false" customHeight="true" outlineLevel="0" collapsed="false">
      <c r="A119" s="22"/>
      <c r="B119" s="44"/>
      <c r="C119" s="45"/>
      <c r="D119" s="45"/>
      <c r="E119" s="45"/>
      <c r="F119" s="45"/>
      <c r="G119" s="45"/>
      <c r="H119" s="45"/>
      <c r="I119" s="45"/>
      <c r="J119" s="45"/>
      <c r="K119" s="45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3" s="27" customFormat="true" ht="6.95" hidden="false" customHeight="true" outlineLevel="0" collapsed="false">
      <c r="A123" s="22"/>
      <c r="B123" s="46"/>
      <c r="C123" s="47"/>
      <c r="D123" s="47"/>
      <c r="E123" s="47"/>
      <c r="F123" s="47"/>
      <c r="G123" s="47"/>
      <c r="H123" s="47"/>
      <c r="I123" s="47"/>
      <c r="J123" s="47"/>
      <c r="K123" s="47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4" s="27" customFormat="true" ht="24.95" hidden="false" customHeight="true" outlineLevel="0" collapsed="false">
      <c r="A124" s="22"/>
      <c r="B124" s="23"/>
      <c r="C124" s="7" t="s">
        <v>110</v>
      </c>
      <c r="D124" s="22"/>
      <c r="E124" s="22"/>
      <c r="F124" s="22"/>
      <c r="G124" s="22"/>
      <c r="H124" s="22"/>
      <c r="I124" s="22"/>
      <c r="J124" s="22"/>
      <c r="K124" s="22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="27" customFormat="true" ht="6.95" hidden="false" customHeight="true" outlineLevel="0" collapsed="false">
      <c r="A125" s="22"/>
      <c r="B125" s="23"/>
      <c r="C125" s="22"/>
      <c r="D125" s="22"/>
      <c r="E125" s="22"/>
      <c r="F125" s="22"/>
      <c r="G125" s="22"/>
      <c r="H125" s="22"/>
      <c r="I125" s="22"/>
      <c r="J125" s="22"/>
      <c r="K125" s="22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="27" customFormat="true" ht="12" hidden="false" customHeight="true" outlineLevel="0" collapsed="false">
      <c r="A126" s="22"/>
      <c r="B126" s="23"/>
      <c r="C126" s="15" t="s">
        <v>15</v>
      </c>
      <c r="D126" s="22"/>
      <c r="E126" s="22"/>
      <c r="F126" s="22"/>
      <c r="G126" s="22"/>
      <c r="H126" s="22"/>
      <c r="I126" s="22"/>
      <c r="J126" s="22"/>
      <c r="K126" s="22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16.5" hidden="false" customHeight="true" outlineLevel="0" collapsed="false">
      <c r="A127" s="22"/>
      <c r="B127" s="23"/>
      <c r="C127" s="22"/>
      <c r="D127" s="22"/>
      <c r="E127" s="100" t="str">
        <f aca="false">E7</f>
        <v>Oprava byty č.10</v>
      </c>
      <c r="F127" s="100"/>
      <c r="G127" s="100"/>
      <c r="H127" s="100"/>
      <c r="I127" s="22"/>
      <c r="J127" s="22"/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27" customFormat="true" ht="6.95" hidden="false" customHeight="true" outlineLevel="0" collapsed="false">
      <c r="A128" s="22"/>
      <c r="B128" s="23"/>
      <c r="C128" s="22"/>
      <c r="D128" s="22"/>
      <c r="E128" s="22"/>
      <c r="F128" s="22"/>
      <c r="G128" s="22"/>
      <c r="H128" s="22"/>
      <c r="I128" s="22"/>
      <c r="J128" s="22"/>
      <c r="K128" s="22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27" customFormat="true" ht="12" hidden="false" customHeight="true" outlineLevel="0" collapsed="false">
      <c r="A129" s="22"/>
      <c r="B129" s="23"/>
      <c r="C129" s="15" t="s">
        <v>19</v>
      </c>
      <c r="D129" s="22"/>
      <c r="E129" s="22"/>
      <c r="F129" s="16" t="str">
        <f aca="false">F10</f>
        <v>Vlhká 4,Brno</v>
      </c>
      <c r="G129" s="22"/>
      <c r="H129" s="22"/>
      <c r="I129" s="15" t="s">
        <v>21</v>
      </c>
      <c r="J129" s="101" t="str">
        <f aca="false">IF(J10="","",J10)</f>
        <v>2. 7. 2021</v>
      </c>
      <c r="K129" s="22"/>
      <c r="L129" s="39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27" customFormat="true" ht="6.95" hidden="false" customHeight="true" outlineLevel="0" collapsed="false">
      <c r="A130" s="22"/>
      <c r="B130" s="23"/>
      <c r="C130" s="22"/>
      <c r="D130" s="22"/>
      <c r="E130" s="22"/>
      <c r="F130" s="22"/>
      <c r="G130" s="22"/>
      <c r="H130" s="22"/>
      <c r="I130" s="22"/>
      <c r="J130" s="22"/>
      <c r="K130" s="22"/>
      <c r="L130" s="39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</row>
    <row r="131" s="27" customFormat="true" ht="15.15" hidden="false" customHeight="true" outlineLevel="0" collapsed="false">
      <c r="A131" s="22"/>
      <c r="B131" s="23"/>
      <c r="C131" s="15" t="s">
        <v>23</v>
      </c>
      <c r="D131" s="22"/>
      <c r="E131" s="22"/>
      <c r="F131" s="16" t="str">
        <f aca="false">E13</f>
        <v>MMB,OSM,Husova 3,Brno</v>
      </c>
      <c r="G131" s="22"/>
      <c r="H131" s="22"/>
      <c r="I131" s="15" t="s">
        <v>29</v>
      </c>
      <c r="J131" s="121" t="str">
        <f aca="false">E19</f>
        <v>R.Volková</v>
      </c>
      <c r="K131" s="22"/>
      <c r="L131" s="39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</row>
    <row r="132" s="27" customFormat="true" ht="15.15" hidden="false" customHeight="true" outlineLevel="0" collapsed="false">
      <c r="A132" s="22"/>
      <c r="B132" s="23"/>
      <c r="C132" s="15" t="s">
        <v>27</v>
      </c>
      <c r="D132" s="22"/>
      <c r="E132" s="22"/>
      <c r="F132" s="16" t="str">
        <f aca="false">IF(E16="","",E16)</f>
        <v>Vyplň údaj</v>
      </c>
      <c r="G132" s="22"/>
      <c r="H132" s="22"/>
      <c r="I132" s="15" t="s">
        <v>32</v>
      </c>
      <c r="J132" s="121" t="str">
        <f aca="false">E22</f>
        <v>R.Volková</v>
      </c>
      <c r="K132" s="22"/>
      <c r="L132" s="39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</row>
    <row r="133" s="27" customFormat="true" ht="10.3" hidden="false" customHeight="true" outlineLevel="0" collapsed="false">
      <c r="A133" s="22"/>
      <c r="B133" s="23"/>
      <c r="C133" s="22"/>
      <c r="D133" s="22"/>
      <c r="E133" s="22"/>
      <c r="F133" s="22"/>
      <c r="G133" s="22"/>
      <c r="H133" s="22"/>
      <c r="I133" s="22"/>
      <c r="J133" s="22"/>
      <c r="K133" s="22"/>
      <c r="L133" s="39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</row>
    <row r="134" s="141" customFormat="true" ht="29.3" hidden="false" customHeight="true" outlineLevel="0" collapsed="false">
      <c r="A134" s="135"/>
      <c r="B134" s="136"/>
      <c r="C134" s="137" t="s">
        <v>111</v>
      </c>
      <c r="D134" s="138" t="s">
        <v>59</v>
      </c>
      <c r="E134" s="138" t="s">
        <v>55</v>
      </c>
      <c r="F134" s="138" t="s">
        <v>56</v>
      </c>
      <c r="G134" s="138" t="s">
        <v>112</v>
      </c>
      <c r="H134" s="138" t="s">
        <v>113</v>
      </c>
      <c r="I134" s="138" t="s">
        <v>114</v>
      </c>
      <c r="J134" s="138" t="s">
        <v>84</v>
      </c>
      <c r="K134" s="139" t="s">
        <v>115</v>
      </c>
      <c r="L134" s="140"/>
      <c r="M134" s="68"/>
      <c r="N134" s="69" t="s">
        <v>38</v>
      </c>
      <c r="O134" s="69" t="s">
        <v>116</v>
      </c>
      <c r="P134" s="69" t="s">
        <v>117</v>
      </c>
      <c r="Q134" s="69" t="s">
        <v>118</v>
      </c>
      <c r="R134" s="69" t="s">
        <v>119</v>
      </c>
      <c r="S134" s="69" t="s">
        <v>120</v>
      </c>
      <c r="T134" s="70" t="s">
        <v>121</v>
      </c>
      <c r="U134" s="135"/>
      <c r="V134" s="135"/>
      <c r="W134" s="135"/>
      <c r="X134" s="135"/>
      <c r="Y134" s="135"/>
      <c r="Z134" s="135"/>
      <c r="AA134" s="135"/>
      <c r="AB134" s="135"/>
      <c r="AC134" s="135"/>
      <c r="AD134" s="135"/>
      <c r="AE134" s="135"/>
    </row>
    <row r="135" s="27" customFormat="true" ht="22.8" hidden="false" customHeight="true" outlineLevel="0" collapsed="false">
      <c r="A135" s="22"/>
      <c r="B135" s="23"/>
      <c r="C135" s="76" t="s">
        <v>122</v>
      </c>
      <c r="D135" s="22"/>
      <c r="E135" s="22"/>
      <c r="F135" s="22"/>
      <c r="G135" s="22"/>
      <c r="H135" s="22"/>
      <c r="I135" s="22"/>
      <c r="J135" s="142" t="n">
        <f aca="false">BK135</f>
        <v>0</v>
      </c>
      <c r="K135" s="22"/>
      <c r="L135" s="23"/>
      <c r="M135" s="71"/>
      <c r="N135" s="58"/>
      <c r="O135" s="72"/>
      <c r="P135" s="143" t="n">
        <f aca="false">P136+P177+P273+P276</f>
        <v>0</v>
      </c>
      <c r="Q135" s="72"/>
      <c r="R135" s="143" t="n">
        <f aca="false">R136+R177+R273+R276</f>
        <v>2.40161421</v>
      </c>
      <c r="S135" s="72"/>
      <c r="T135" s="144" t="n">
        <f aca="false">T136+T177+T273+T276</f>
        <v>1.46272704</v>
      </c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T135" s="3" t="s">
        <v>73</v>
      </c>
      <c r="AU135" s="3" t="s">
        <v>86</v>
      </c>
      <c r="BK135" s="145" t="n">
        <f aca="false">BK136+BK177+BK273+BK276</f>
        <v>0</v>
      </c>
    </row>
    <row r="136" s="146" customFormat="true" ht="25.9" hidden="false" customHeight="true" outlineLevel="0" collapsed="false">
      <c r="B136" s="147"/>
      <c r="D136" s="148" t="s">
        <v>73</v>
      </c>
      <c r="E136" s="149" t="s">
        <v>123</v>
      </c>
      <c r="F136" s="149" t="s">
        <v>124</v>
      </c>
      <c r="I136" s="150"/>
      <c r="J136" s="151" t="n">
        <f aca="false">BK136</f>
        <v>0</v>
      </c>
      <c r="L136" s="147"/>
      <c r="M136" s="152"/>
      <c r="N136" s="153"/>
      <c r="O136" s="153"/>
      <c r="P136" s="154" t="n">
        <f aca="false">P137+P139+P161+P169+P175</f>
        <v>0</v>
      </c>
      <c r="Q136" s="153"/>
      <c r="R136" s="154" t="n">
        <f aca="false">R137+R139+R161+R169+R175</f>
        <v>1.8007564</v>
      </c>
      <c r="S136" s="153"/>
      <c r="T136" s="155" t="n">
        <f aca="false">T137+T139+T161+T169+T175</f>
        <v>1.02826</v>
      </c>
      <c r="AR136" s="148" t="s">
        <v>79</v>
      </c>
      <c r="AT136" s="156" t="s">
        <v>73</v>
      </c>
      <c r="AU136" s="156" t="s">
        <v>74</v>
      </c>
      <c r="AY136" s="148" t="s">
        <v>125</v>
      </c>
      <c r="BK136" s="157" t="n">
        <f aca="false">BK137+BK139+BK161+BK169+BK175</f>
        <v>0</v>
      </c>
    </row>
    <row r="137" s="146" customFormat="true" ht="22.8" hidden="false" customHeight="true" outlineLevel="0" collapsed="false">
      <c r="B137" s="147"/>
      <c r="D137" s="148" t="s">
        <v>73</v>
      </c>
      <c r="E137" s="158" t="s">
        <v>79</v>
      </c>
      <c r="F137" s="158" t="s">
        <v>126</v>
      </c>
      <c r="I137" s="150"/>
      <c r="J137" s="159" t="n">
        <f aca="false">BK137</f>
        <v>0</v>
      </c>
      <c r="L137" s="147"/>
      <c r="M137" s="152"/>
      <c r="N137" s="153"/>
      <c r="O137" s="153"/>
      <c r="P137" s="154" t="n">
        <f aca="false">P138</f>
        <v>0</v>
      </c>
      <c r="Q137" s="153"/>
      <c r="R137" s="154" t="n">
        <f aca="false">R138</f>
        <v>0</v>
      </c>
      <c r="S137" s="153"/>
      <c r="T137" s="155" t="n">
        <f aca="false">T138</f>
        <v>0</v>
      </c>
      <c r="AR137" s="148" t="s">
        <v>79</v>
      </c>
      <c r="AT137" s="156" t="s">
        <v>73</v>
      </c>
      <c r="AU137" s="156" t="s">
        <v>79</v>
      </c>
      <c r="AY137" s="148" t="s">
        <v>125</v>
      </c>
      <c r="BK137" s="157" t="n">
        <f aca="false">BK138</f>
        <v>0</v>
      </c>
    </row>
    <row r="138" s="27" customFormat="true" ht="16.5" hidden="false" customHeight="true" outlineLevel="0" collapsed="false">
      <c r="A138" s="22"/>
      <c r="B138" s="160"/>
      <c r="C138" s="161" t="s">
        <v>79</v>
      </c>
      <c r="D138" s="161" t="s">
        <v>127</v>
      </c>
      <c r="E138" s="162" t="s">
        <v>128</v>
      </c>
      <c r="F138" s="163" t="s">
        <v>129</v>
      </c>
      <c r="G138" s="164" t="s">
        <v>130</v>
      </c>
      <c r="H138" s="165" t="n">
        <v>1</v>
      </c>
      <c r="I138" s="166"/>
      <c r="J138" s="167" t="n">
        <f aca="false">ROUND(I138*H138,2)</f>
        <v>0</v>
      </c>
      <c r="K138" s="163"/>
      <c r="L138" s="23"/>
      <c r="M138" s="168"/>
      <c r="N138" s="169" t="s">
        <v>40</v>
      </c>
      <c r="O138" s="60"/>
      <c r="P138" s="170" t="n">
        <f aca="false">O138*H138</f>
        <v>0</v>
      </c>
      <c r="Q138" s="170" t="n">
        <v>0</v>
      </c>
      <c r="R138" s="170" t="n">
        <f aca="false">Q138*H138</f>
        <v>0</v>
      </c>
      <c r="S138" s="170" t="n">
        <v>0</v>
      </c>
      <c r="T138" s="171" t="n">
        <f aca="false">S138*H138</f>
        <v>0</v>
      </c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R138" s="172" t="s">
        <v>131</v>
      </c>
      <c r="AT138" s="172" t="s">
        <v>127</v>
      </c>
      <c r="AU138" s="172" t="s">
        <v>132</v>
      </c>
      <c r="AY138" s="3" t="s">
        <v>125</v>
      </c>
      <c r="BE138" s="173" t="n">
        <f aca="false">IF(N138="základní",J138,0)</f>
        <v>0</v>
      </c>
      <c r="BF138" s="173" t="n">
        <f aca="false">IF(N138="snížená",J138,0)</f>
        <v>0</v>
      </c>
      <c r="BG138" s="173" t="n">
        <f aca="false">IF(N138="zákl. přenesená",J138,0)</f>
        <v>0</v>
      </c>
      <c r="BH138" s="173" t="n">
        <f aca="false">IF(N138="sníž. přenesená",J138,0)</f>
        <v>0</v>
      </c>
      <c r="BI138" s="173" t="n">
        <f aca="false">IF(N138="nulová",J138,0)</f>
        <v>0</v>
      </c>
      <c r="BJ138" s="3" t="s">
        <v>132</v>
      </c>
      <c r="BK138" s="173" t="n">
        <f aca="false">ROUND(I138*H138,2)</f>
        <v>0</v>
      </c>
      <c r="BL138" s="3" t="s">
        <v>131</v>
      </c>
      <c r="BM138" s="172" t="s">
        <v>133</v>
      </c>
    </row>
    <row r="139" s="146" customFormat="true" ht="22.8" hidden="false" customHeight="true" outlineLevel="0" collapsed="false">
      <c r="B139" s="147"/>
      <c r="D139" s="148" t="s">
        <v>73</v>
      </c>
      <c r="E139" s="158" t="s">
        <v>134</v>
      </c>
      <c r="F139" s="158" t="s">
        <v>135</v>
      </c>
      <c r="I139" s="150"/>
      <c r="J139" s="159" t="n">
        <f aca="false">BK139</f>
        <v>0</v>
      </c>
      <c r="L139" s="147"/>
      <c r="M139" s="152"/>
      <c r="N139" s="153"/>
      <c r="O139" s="153"/>
      <c r="P139" s="154" t="n">
        <f aca="false">SUM(P140:P160)</f>
        <v>0</v>
      </c>
      <c r="Q139" s="153"/>
      <c r="R139" s="154" t="n">
        <f aca="false">SUM(R140:R160)</f>
        <v>1.7995164</v>
      </c>
      <c r="S139" s="153"/>
      <c r="T139" s="155" t="n">
        <f aca="false">SUM(T140:T160)</f>
        <v>0</v>
      </c>
      <c r="AR139" s="148" t="s">
        <v>79</v>
      </c>
      <c r="AT139" s="156" t="s">
        <v>73</v>
      </c>
      <c r="AU139" s="156" t="s">
        <v>79</v>
      </c>
      <c r="AY139" s="148" t="s">
        <v>125</v>
      </c>
      <c r="BK139" s="157" t="n">
        <f aca="false">SUM(BK140:BK160)</f>
        <v>0</v>
      </c>
    </row>
    <row r="140" s="27" customFormat="true" ht="24.15" hidden="false" customHeight="true" outlineLevel="0" collapsed="false">
      <c r="A140" s="22"/>
      <c r="B140" s="160"/>
      <c r="C140" s="161" t="s">
        <v>132</v>
      </c>
      <c r="D140" s="161" t="s">
        <v>127</v>
      </c>
      <c r="E140" s="162" t="s">
        <v>136</v>
      </c>
      <c r="F140" s="163" t="s">
        <v>137</v>
      </c>
      <c r="G140" s="164" t="s">
        <v>138</v>
      </c>
      <c r="H140" s="165" t="n">
        <v>31</v>
      </c>
      <c r="I140" s="166"/>
      <c r="J140" s="167" t="n">
        <f aca="false">ROUND(I140*H140,2)</f>
        <v>0</v>
      </c>
      <c r="K140" s="163"/>
      <c r="L140" s="23"/>
      <c r="M140" s="168"/>
      <c r="N140" s="169" t="s">
        <v>40</v>
      </c>
      <c r="O140" s="60"/>
      <c r="P140" s="170" t="n">
        <f aca="false">O140*H140</f>
        <v>0</v>
      </c>
      <c r="Q140" s="170" t="n">
        <v>0.0051</v>
      </c>
      <c r="R140" s="170" t="n">
        <f aca="false">Q140*H140</f>
        <v>0.1581</v>
      </c>
      <c r="S140" s="170" t="n">
        <v>0</v>
      </c>
      <c r="T140" s="171" t="n">
        <f aca="false">S140*H140</f>
        <v>0</v>
      </c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R140" s="172" t="s">
        <v>131</v>
      </c>
      <c r="AT140" s="172" t="s">
        <v>127</v>
      </c>
      <c r="AU140" s="172" t="s">
        <v>132</v>
      </c>
      <c r="AY140" s="3" t="s">
        <v>125</v>
      </c>
      <c r="BE140" s="173" t="n">
        <f aca="false">IF(N140="základní",J140,0)</f>
        <v>0</v>
      </c>
      <c r="BF140" s="173" t="n">
        <f aca="false">IF(N140="snížená",J140,0)</f>
        <v>0</v>
      </c>
      <c r="BG140" s="173" t="n">
        <f aca="false">IF(N140="zákl. přenesená",J140,0)</f>
        <v>0</v>
      </c>
      <c r="BH140" s="173" t="n">
        <f aca="false">IF(N140="sníž. přenesená",J140,0)</f>
        <v>0</v>
      </c>
      <c r="BI140" s="173" t="n">
        <f aca="false">IF(N140="nulová",J140,0)</f>
        <v>0</v>
      </c>
      <c r="BJ140" s="3" t="s">
        <v>132</v>
      </c>
      <c r="BK140" s="173" t="n">
        <f aca="false">ROUND(I140*H140,2)</f>
        <v>0</v>
      </c>
      <c r="BL140" s="3" t="s">
        <v>131</v>
      </c>
      <c r="BM140" s="172" t="s">
        <v>139</v>
      </c>
    </row>
    <row r="141" s="174" customFormat="true" ht="12.8" hidden="false" customHeight="false" outlineLevel="0" collapsed="false">
      <c r="B141" s="175"/>
      <c r="D141" s="176" t="s">
        <v>140</v>
      </c>
      <c r="E141" s="177"/>
      <c r="F141" s="178" t="s">
        <v>141</v>
      </c>
      <c r="H141" s="179" t="n">
        <v>31</v>
      </c>
      <c r="I141" s="180"/>
      <c r="L141" s="175"/>
      <c r="M141" s="181"/>
      <c r="N141" s="182"/>
      <c r="O141" s="182"/>
      <c r="P141" s="182"/>
      <c r="Q141" s="182"/>
      <c r="R141" s="182"/>
      <c r="S141" s="182"/>
      <c r="T141" s="183"/>
      <c r="AT141" s="177" t="s">
        <v>140</v>
      </c>
      <c r="AU141" s="177" t="s">
        <v>132</v>
      </c>
      <c r="AV141" s="174" t="s">
        <v>132</v>
      </c>
      <c r="AW141" s="174" t="s">
        <v>31</v>
      </c>
      <c r="AX141" s="174" t="s">
        <v>79</v>
      </c>
      <c r="AY141" s="177" t="s">
        <v>125</v>
      </c>
    </row>
    <row r="142" s="27" customFormat="true" ht="24.15" hidden="false" customHeight="true" outlineLevel="0" collapsed="false">
      <c r="A142" s="22"/>
      <c r="B142" s="160"/>
      <c r="C142" s="161" t="s">
        <v>142</v>
      </c>
      <c r="D142" s="161" t="s">
        <v>127</v>
      </c>
      <c r="E142" s="162" t="s">
        <v>143</v>
      </c>
      <c r="F142" s="163" t="s">
        <v>144</v>
      </c>
      <c r="G142" s="164" t="s">
        <v>138</v>
      </c>
      <c r="H142" s="165" t="n">
        <v>13.78</v>
      </c>
      <c r="I142" s="166"/>
      <c r="J142" s="167" t="n">
        <f aca="false">ROUND(I142*H142,2)</f>
        <v>0</v>
      </c>
      <c r="K142" s="163" t="s">
        <v>145</v>
      </c>
      <c r="L142" s="23"/>
      <c r="M142" s="168"/>
      <c r="N142" s="169" t="s">
        <v>40</v>
      </c>
      <c r="O142" s="60"/>
      <c r="P142" s="170" t="n">
        <f aca="false">O142*H142</f>
        <v>0</v>
      </c>
      <c r="Q142" s="170" t="n">
        <v>0.00438</v>
      </c>
      <c r="R142" s="170" t="n">
        <f aca="false">Q142*H142</f>
        <v>0.0603564</v>
      </c>
      <c r="S142" s="170" t="n">
        <v>0</v>
      </c>
      <c r="T142" s="171" t="n">
        <f aca="false">S142*H142</f>
        <v>0</v>
      </c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R142" s="172" t="s">
        <v>131</v>
      </c>
      <c r="AT142" s="172" t="s">
        <v>127</v>
      </c>
      <c r="AU142" s="172" t="s">
        <v>132</v>
      </c>
      <c r="AY142" s="3" t="s">
        <v>125</v>
      </c>
      <c r="BE142" s="173" t="n">
        <f aca="false">IF(N142="základní",J142,0)</f>
        <v>0</v>
      </c>
      <c r="BF142" s="173" t="n">
        <f aca="false">IF(N142="snížená",J142,0)</f>
        <v>0</v>
      </c>
      <c r="BG142" s="173" t="n">
        <f aca="false">IF(N142="zákl. přenesená",J142,0)</f>
        <v>0</v>
      </c>
      <c r="BH142" s="173" t="n">
        <f aca="false">IF(N142="sníž. přenesená",J142,0)</f>
        <v>0</v>
      </c>
      <c r="BI142" s="173" t="n">
        <f aca="false">IF(N142="nulová",J142,0)</f>
        <v>0</v>
      </c>
      <c r="BJ142" s="3" t="s">
        <v>132</v>
      </c>
      <c r="BK142" s="173" t="n">
        <f aca="false">ROUND(I142*H142,2)</f>
        <v>0</v>
      </c>
      <c r="BL142" s="3" t="s">
        <v>131</v>
      </c>
      <c r="BM142" s="172" t="s">
        <v>146</v>
      </c>
    </row>
    <row r="143" s="174" customFormat="true" ht="12.8" hidden="false" customHeight="false" outlineLevel="0" collapsed="false">
      <c r="B143" s="175"/>
      <c r="D143" s="176" t="s">
        <v>140</v>
      </c>
      <c r="E143" s="177"/>
      <c r="F143" s="178" t="s">
        <v>147</v>
      </c>
      <c r="H143" s="179" t="n">
        <v>13.78</v>
      </c>
      <c r="I143" s="180"/>
      <c r="L143" s="175"/>
      <c r="M143" s="181"/>
      <c r="N143" s="182"/>
      <c r="O143" s="182"/>
      <c r="P143" s="182"/>
      <c r="Q143" s="182"/>
      <c r="R143" s="182"/>
      <c r="S143" s="182"/>
      <c r="T143" s="183"/>
      <c r="AT143" s="177" t="s">
        <v>140</v>
      </c>
      <c r="AU143" s="177" t="s">
        <v>132</v>
      </c>
      <c r="AV143" s="174" t="s">
        <v>132</v>
      </c>
      <c r="AW143" s="174" t="s">
        <v>31</v>
      </c>
      <c r="AX143" s="174" t="s">
        <v>79</v>
      </c>
      <c r="AY143" s="177" t="s">
        <v>125</v>
      </c>
    </row>
    <row r="144" s="27" customFormat="true" ht="24.15" hidden="false" customHeight="true" outlineLevel="0" collapsed="false">
      <c r="A144" s="22"/>
      <c r="B144" s="160"/>
      <c r="C144" s="161" t="s">
        <v>131</v>
      </c>
      <c r="D144" s="161" t="s">
        <v>127</v>
      </c>
      <c r="E144" s="162" t="s">
        <v>148</v>
      </c>
      <c r="F144" s="163" t="s">
        <v>149</v>
      </c>
      <c r="G144" s="164" t="s">
        <v>138</v>
      </c>
      <c r="H144" s="165" t="n">
        <v>21.965</v>
      </c>
      <c r="I144" s="166"/>
      <c r="J144" s="167" t="n">
        <f aca="false">ROUND(I144*H144,2)</f>
        <v>0</v>
      </c>
      <c r="K144" s="163" t="s">
        <v>145</v>
      </c>
      <c r="L144" s="23"/>
      <c r="M144" s="168"/>
      <c r="N144" s="169" t="s">
        <v>40</v>
      </c>
      <c r="O144" s="60"/>
      <c r="P144" s="170" t="n">
        <f aca="false">O144*H144</f>
        <v>0</v>
      </c>
      <c r="Q144" s="170" t="n">
        <v>0.017</v>
      </c>
      <c r="R144" s="170" t="n">
        <f aca="false">Q144*H144</f>
        <v>0.373405</v>
      </c>
      <c r="S144" s="170" t="n">
        <v>0</v>
      </c>
      <c r="T144" s="171" t="n">
        <f aca="false">S144*H144</f>
        <v>0</v>
      </c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R144" s="172" t="s">
        <v>131</v>
      </c>
      <c r="AT144" s="172" t="s">
        <v>127</v>
      </c>
      <c r="AU144" s="172" t="s">
        <v>132</v>
      </c>
      <c r="AY144" s="3" t="s">
        <v>125</v>
      </c>
      <c r="BE144" s="173" t="n">
        <f aca="false">IF(N144="základní",J144,0)</f>
        <v>0</v>
      </c>
      <c r="BF144" s="173" t="n">
        <f aca="false">IF(N144="snížená",J144,0)</f>
        <v>0</v>
      </c>
      <c r="BG144" s="173" t="n">
        <f aca="false">IF(N144="zákl. přenesená",J144,0)</f>
        <v>0</v>
      </c>
      <c r="BH144" s="173" t="n">
        <f aca="false">IF(N144="sníž. přenesená",J144,0)</f>
        <v>0</v>
      </c>
      <c r="BI144" s="173" t="n">
        <f aca="false">IF(N144="nulová",J144,0)</f>
        <v>0</v>
      </c>
      <c r="BJ144" s="3" t="s">
        <v>132</v>
      </c>
      <c r="BK144" s="173" t="n">
        <f aca="false">ROUND(I144*H144,2)</f>
        <v>0</v>
      </c>
      <c r="BL144" s="3" t="s">
        <v>131</v>
      </c>
      <c r="BM144" s="172" t="s">
        <v>150</v>
      </c>
    </row>
    <row r="145" s="174" customFormat="true" ht="19.4" hidden="false" customHeight="false" outlineLevel="0" collapsed="false">
      <c r="B145" s="175"/>
      <c r="D145" s="176" t="s">
        <v>140</v>
      </c>
      <c r="E145" s="177"/>
      <c r="F145" s="178" t="s">
        <v>151</v>
      </c>
      <c r="H145" s="179" t="n">
        <v>13.627</v>
      </c>
      <c r="I145" s="180"/>
      <c r="L145" s="175"/>
      <c r="M145" s="181"/>
      <c r="N145" s="182"/>
      <c r="O145" s="182"/>
      <c r="P145" s="182"/>
      <c r="Q145" s="182"/>
      <c r="R145" s="182"/>
      <c r="S145" s="182"/>
      <c r="T145" s="183"/>
      <c r="AT145" s="177" t="s">
        <v>140</v>
      </c>
      <c r="AU145" s="177" t="s">
        <v>132</v>
      </c>
      <c r="AV145" s="174" t="s">
        <v>132</v>
      </c>
      <c r="AW145" s="174" t="s">
        <v>31</v>
      </c>
      <c r="AX145" s="174" t="s">
        <v>74</v>
      </c>
      <c r="AY145" s="177" t="s">
        <v>125</v>
      </c>
    </row>
    <row r="146" s="174" customFormat="true" ht="12.8" hidden="false" customHeight="false" outlineLevel="0" collapsed="false">
      <c r="B146" s="175"/>
      <c r="D146" s="176" t="s">
        <v>140</v>
      </c>
      <c r="E146" s="177"/>
      <c r="F146" s="178" t="s">
        <v>152</v>
      </c>
      <c r="H146" s="179" t="n">
        <v>8.338</v>
      </c>
      <c r="I146" s="180"/>
      <c r="L146" s="175"/>
      <c r="M146" s="181"/>
      <c r="N146" s="182"/>
      <c r="O146" s="182"/>
      <c r="P146" s="182"/>
      <c r="Q146" s="182"/>
      <c r="R146" s="182"/>
      <c r="S146" s="182"/>
      <c r="T146" s="183"/>
      <c r="AT146" s="177" t="s">
        <v>140</v>
      </c>
      <c r="AU146" s="177" t="s">
        <v>132</v>
      </c>
      <c r="AV146" s="174" t="s">
        <v>132</v>
      </c>
      <c r="AW146" s="174" t="s">
        <v>31</v>
      </c>
      <c r="AX146" s="174" t="s">
        <v>74</v>
      </c>
      <c r="AY146" s="177" t="s">
        <v>125</v>
      </c>
    </row>
    <row r="147" s="184" customFormat="true" ht="12.8" hidden="false" customHeight="false" outlineLevel="0" collapsed="false">
      <c r="B147" s="185"/>
      <c r="D147" s="176" t="s">
        <v>140</v>
      </c>
      <c r="E147" s="186"/>
      <c r="F147" s="187" t="s">
        <v>153</v>
      </c>
      <c r="H147" s="188" t="n">
        <v>21.965</v>
      </c>
      <c r="I147" s="189"/>
      <c r="L147" s="185"/>
      <c r="M147" s="190"/>
      <c r="N147" s="191"/>
      <c r="O147" s="191"/>
      <c r="P147" s="191"/>
      <c r="Q147" s="191"/>
      <c r="R147" s="191"/>
      <c r="S147" s="191"/>
      <c r="T147" s="192"/>
      <c r="AT147" s="186" t="s">
        <v>140</v>
      </c>
      <c r="AU147" s="186" t="s">
        <v>132</v>
      </c>
      <c r="AV147" s="184" t="s">
        <v>131</v>
      </c>
      <c r="AW147" s="184" t="s">
        <v>31</v>
      </c>
      <c r="AX147" s="184" t="s">
        <v>79</v>
      </c>
      <c r="AY147" s="186" t="s">
        <v>125</v>
      </c>
    </row>
    <row r="148" s="27" customFormat="true" ht="21.75" hidden="false" customHeight="true" outlineLevel="0" collapsed="false">
      <c r="A148" s="22"/>
      <c r="B148" s="160"/>
      <c r="C148" s="161" t="s">
        <v>154</v>
      </c>
      <c r="D148" s="161" t="s">
        <v>127</v>
      </c>
      <c r="E148" s="162" t="s">
        <v>155</v>
      </c>
      <c r="F148" s="163" t="s">
        <v>156</v>
      </c>
      <c r="G148" s="164" t="s">
        <v>138</v>
      </c>
      <c r="H148" s="165" t="n">
        <v>44.105</v>
      </c>
      <c r="I148" s="166"/>
      <c r="J148" s="167" t="n">
        <f aca="false">ROUND(I148*H148,2)</f>
        <v>0</v>
      </c>
      <c r="K148" s="163"/>
      <c r="L148" s="23"/>
      <c r="M148" s="168"/>
      <c r="N148" s="169" t="s">
        <v>40</v>
      </c>
      <c r="O148" s="60"/>
      <c r="P148" s="170" t="n">
        <f aca="false">O148*H148</f>
        <v>0</v>
      </c>
      <c r="Q148" s="170" t="n">
        <v>0.017</v>
      </c>
      <c r="R148" s="170" t="n">
        <f aca="false">Q148*H148</f>
        <v>0.749785</v>
      </c>
      <c r="S148" s="170" t="n">
        <v>0</v>
      </c>
      <c r="T148" s="171" t="n">
        <f aca="false">S148*H148</f>
        <v>0</v>
      </c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R148" s="172" t="s">
        <v>131</v>
      </c>
      <c r="AT148" s="172" t="s">
        <v>127</v>
      </c>
      <c r="AU148" s="172" t="s">
        <v>132</v>
      </c>
      <c r="AY148" s="3" t="s">
        <v>125</v>
      </c>
      <c r="BE148" s="173" t="n">
        <f aca="false">IF(N148="základní",J148,0)</f>
        <v>0</v>
      </c>
      <c r="BF148" s="173" t="n">
        <f aca="false">IF(N148="snížená",J148,0)</f>
        <v>0</v>
      </c>
      <c r="BG148" s="173" t="n">
        <f aca="false">IF(N148="zákl. přenesená",J148,0)</f>
        <v>0</v>
      </c>
      <c r="BH148" s="173" t="n">
        <f aca="false">IF(N148="sníž. přenesená",J148,0)</f>
        <v>0</v>
      </c>
      <c r="BI148" s="173" t="n">
        <f aca="false">IF(N148="nulová",J148,0)</f>
        <v>0</v>
      </c>
      <c r="BJ148" s="3" t="s">
        <v>132</v>
      </c>
      <c r="BK148" s="173" t="n">
        <f aca="false">ROUND(I148*H148,2)</f>
        <v>0</v>
      </c>
      <c r="BL148" s="3" t="s">
        <v>131</v>
      </c>
      <c r="BM148" s="172" t="s">
        <v>157</v>
      </c>
    </row>
    <row r="149" s="174" customFormat="true" ht="12.8" hidden="false" customHeight="false" outlineLevel="0" collapsed="false">
      <c r="B149" s="175"/>
      <c r="D149" s="176" t="s">
        <v>140</v>
      </c>
      <c r="E149" s="177"/>
      <c r="F149" s="178" t="s">
        <v>158</v>
      </c>
      <c r="H149" s="179" t="n">
        <v>29.273</v>
      </c>
      <c r="I149" s="180"/>
      <c r="L149" s="175"/>
      <c r="M149" s="181"/>
      <c r="N149" s="182"/>
      <c r="O149" s="182"/>
      <c r="P149" s="182"/>
      <c r="Q149" s="182"/>
      <c r="R149" s="182"/>
      <c r="S149" s="182"/>
      <c r="T149" s="183"/>
      <c r="AT149" s="177" t="s">
        <v>140</v>
      </c>
      <c r="AU149" s="177" t="s">
        <v>132</v>
      </c>
      <c r="AV149" s="174" t="s">
        <v>132</v>
      </c>
      <c r="AW149" s="174" t="s">
        <v>31</v>
      </c>
      <c r="AX149" s="174" t="s">
        <v>74</v>
      </c>
      <c r="AY149" s="177" t="s">
        <v>125</v>
      </c>
    </row>
    <row r="150" s="174" customFormat="true" ht="12.8" hidden="false" customHeight="false" outlineLevel="0" collapsed="false">
      <c r="B150" s="175"/>
      <c r="D150" s="176" t="s">
        <v>140</v>
      </c>
      <c r="E150" s="177"/>
      <c r="F150" s="178" t="s">
        <v>159</v>
      </c>
      <c r="H150" s="179" t="n">
        <v>9.853</v>
      </c>
      <c r="I150" s="180"/>
      <c r="L150" s="175"/>
      <c r="M150" s="181"/>
      <c r="N150" s="182"/>
      <c r="O150" s="182"/>
      <c r="P150" s="182"/>
      <c r="Q150" s="182"/>
      <c r="R150" s="182"/>
      <c r="S150" s="182"/>
      <c r="T150" s="183"/>
      <c r="AT150" s="177" t="s">
        <v>140</v>
      </c>
      <c r="AU150" s="177" t="s">
        <v>132</v>
      </c>
      <c r="AV150" s="174" t="s">
        <v>132</v>
      </c>
      <c r="AW150" s="174" t="s">
        <v>31</v>
      </c>
      <c r="AX150" s="174" t="s">
        <v>74</v>
      </c>
      <c r="AY150" s="177" t="s">
        <v>125</v>
      </c>
    </row>
    <row r="151" s="174" customFormat="true" ht="12.8" hidden="false" customHeight="false" outlineLevel="0" collapsed="false">
      <c r="B151" s="175"/>
      <c r="D151" s="176" t="s">
        <v>140</v>
      </c>
      <c r="E151" s="177"/>
      <c r="F151" s="178" t="s">
        <v>160</v>
      </c>
      <c r="H151" s="179" t="n">
        <v>4.979</v>
      </c>
      <c r="I151" s="180"/>
      <c r="L151" s="175"/>
      <c r="M151" s="181"/>
      <c r="N151" s="182"/>
      <c r="O151" s="182"/>
      <c r="P151" s="182"/>
      <c r="Q151" s="182"/>
      <c r="R151" s="182"/>
      <c r="S151" s="182"/>
      <c r="T151" s="183"/>
      <c r="AT151" s="177" t="s">
        <v>140</v>
      </c>
      <c r="AU151" s="177" t="s">
        <v>132</v>
      </c>
      <c r="AV151" s="174" t="s">
        <v>132</v>
      </c>
      <c r="AW151" s="174" t="s">
        <v>31</v>
      </c>
      <c r="AX151" s="174" t="s">
        <v>74</v>
      </c>
      <c r="AY151" s="177" t="s">
        <v>125</v>
      </c>
    </row>
    <row r="152" s="184" customFormat="true" ht="12.8" hidden="false" customHeight="false" outlineLevel="0" collapsed="false">
      <c r="B152" s="185"/>
      <c r="D152" s="176" t="s">
        <v>140</v>
      </c>
      <c r="E152" s="186"/>
      <c r="F152" s="187" t="s">
        <v>153</v>
      </c>
      <c r="H152" s="188" t="n">
        <v>44.105</v>
      </c>
      <c r="I152" s="189"/>
      <c r="L152" s="185"/>
      <c r="M152" s="190"/>
      <c r="N152" s="191"/>
      <c r="O152" s="191"/>
      <c r="P152" s="191"/>
      <c r="Q152" s="191"/>
      <c r="R152" s="191"/>
      <c r="S152" s="191"/>
      <c r="T152" s="192"/>
      <c r="AT152" s="186" t="s">
        <v>140</v>
      </c>
      <c r="AU152" s="186" t="s">
        <v>132</v>
      </c>
      <c r="AV152" s="184" t="s">
        <v>131</v>
      </c>
      <c r="AW152" s="184" t="s">
        <v>31</v>
      </c>
      <c r="AX152" s="184" t="s">
        <v>79</v>
      </c>
      <c r="AY152" s="186" t="s">
        <v>125</v>
      </c>
    </row>
    <row r="153" s="27" customFormat="true" ht="24.15" hidden="false" customHeight="true" outlineLevel="0" collapsed="false">
      <c r="A153" s="22"/>
      <c r="B153" s="160"/>
      <c r="C153" s="161" t="s">
        <v>134</v>
      </c>
      <c r="D153" s="161" t="s">
        <v>127</v>
      </c>
      <c r="E153" s="162" t="s">
        <v>161</v>
      </c>
      <c r="F153" s="163" t="s">
        <v>162</v>
      </c>
      <c r="G153" s="164" t="s">
        <v>138</v>
      </c>
      <c r="H153" s="165" t="n">
        <v>5.231</v>
      </c>
      <c r="I153" s="166"/>
      <c r="J153" s="167" t="n">
        <f aca="false">ROUND(I153*H153,2)</f>
        <v>0</v>
      </c>
      <c r="K153" s="163" t="s">
        <v>145</v>
      </c>
      <c r="L153" s="23"/>
      <c r="M153" s="168"/>
      <c r="N153" s="169" t="s">
        <v>40</v>
      </c>
      <c r="O153" s="60"/>
      <c r="P153" s="170" t="n">
        <f aca="false">O153*H153</f>
        <v>0</v>
      </c>
      <c r="Q153" s="170" t="n">
        <v>0</v>
      </c>
      <c r="R153" s="170" t="n">
        <f aca="false">Q153*H153</f>
        <v>0</v>
      </c>
      <c r="S153" s="170" t="n">
        <v>0</v>
      </c>
      <c r="T153" s="171" t="n">
        <f aca="false">S153*H153</f>
        <v>0</v>
      </c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R153" s="172" t="s">
        <v>131</v>
      </c>
      <c r="AT153" s="172" t="s">
        <v>127</v>
      </c>
      <c r="AU153" s="172" t="s">
        <v>132</v>
      </c>
      <c r="AY153" s="3" t="s">
        <v>125</v>
      </c>
      <c r="BE153" s="173" t="n">
        <f aca="false">IF(N153="základní",J153,0)</f>
        <v>0</v>
      </c>
      <c r="BF153" s="173" t="n">
        <f aca="false">IF(N153="snížená",J153,0)</f>
        <v>0</v>
      </c>
      <c r="BG153" s="173" t="n">
        <f aca="false">IF(N153="zákl. přenesená",J153,0)</f>
        <v>0</v>
      </c>
      <c r="BH153" s="173" t="n">
        <f aca="false">IF(N153="sníž. přenesená",J153,0)</f>
        <v>0</v>
      </c>
      <c r="BI153" s="173" t="n">
        <f aca="false">IF(N153="nulová",J153,0)</f>
        <v>0</v>
      </c>
      <c r="BJ153" s="3" t="s">
        <v>132</v>
      </c>
      <c r="BK153" s="173" t="n">
        <f aca="false">ROUND(I153*H153,2)</f>
        <v>0</v>
      </c>
      <c r="BL153" s="3" t="s">
        <v>131</v>
      </c>
      <c r="BM153" s="172" t="s">
        <v>163</v>
      </c>
    </row>
    <row r="154" s="174" customFormat="true" ht="12.8" hidden="false" customHeight="false" outlineLevel="0" collapsed="false">
      <c r="B154" s="175"/>
      <c r="D154" s="176" t="s">
        <v>140</v>
      </c>
      <c r="E154" s="177"/>
      <c r="F154" s="178" t="s">
        <v>164</v>
      </c>
      <c r="H154" s="179" t="n">
        <v>5.231</v>
      </c>
      <c r="I154" s="180"/>
      <c r="L154" s="175"/>
      <c r="M154" s="181"/>
      <c r="N154" s="182"/>
      <c r="O154" s="182"/>
      <c r="P154" s="182"/>
      <c r="Q154" s="182"/>
      <c r="R154" s="182"/>
      <c r="S154" s="182"/>
      <c r="T154" s="183"/>
      <c r="AT154" s="177" t="s">
        <v>140</v>
      </c>
      <c r="AU154" s="177" t="s">
        <v>132</v>
      </c>
      <c r="AV154" s="174" t="s">
        <v>132</v>
      </c>
      <c r="AW154" s="174" t="s">
        <v>31</v>
      </c>
      <c r="AX154" s="174" t="s">
        <v>79</v>
      </c>
      <c r="AY154" s="177" t="s">
        <v>125</v>
      </c>
    </row>
    <row r="155" s="27" customFormat="true" ht="24.15" hidden="false" customHeight="true" outlineLevel="0" collapsed="false">
      <c r="A155" s="22"/>
      <c r="B155" s="160"/>
      <c r="C155" s="161" t="s">
        <v>165</v>
      </c>
      <c r="D155" s="161" t="s">
        <v>127</v>
      </c>
      <c r="E155" s="162" t="s">
        <v>166</v>
      </c>
      <c r="F155" s="163" t="s">
        <v>167</v>
      </c>
      <c r="G155" s="164" t="s">
        <v>168</v>
      </c>
      <c r="H155" s="165" t="n">
        <v>1</v>
      </c>
      <c r="I155" s="166"/>
      <c r="J155" s="167" t="n">
        <f aca="false">ROUND(I155*H155,2)</f>
        <v>0</v>
      </c>
      <c r="K155" s="163" t="s">
        <v>145</v>
      </c>
      <c r="L155" s="23"/>
      <c r="M155" s="168"/>
      <c r="N155" s="169" t="s">
        <v>40</v>
      </c>
      <c r="O155" s="60"/>
      <c r="P155" s="170" t="n">
        <f aca="false">O155*H155</f>
        <v>0</v>
      </c>
      <c r="Q155" s="170" t="n">
        <v>0.4417</v>
      </c>
      <c r="R155" s="170" t="n">
        <f aca="false">Q155*H155</f>
        <v>0.4417</v>
      </c>
      <c r="S155" s="170" t="n">
        <v>0</v>
      </c>
      <c r="T155" s="171" t="n">
        <f aca="false">S155*H155</f>
        <v>0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172" t="s">
        <v>131</v>
      </c>
      <c r="AT155" s="172" t="s">
        <v>127</v>
      </c>
      <c r="AU155" s="172" t="s">
        <v>132</v>
      </c>
      <c r="AY155" s="3" t="s">
        <v>125</v>
      </c>
      <c r="BE155" s="173" t="n">
        <f aca="false">IF(N155="základní",J155,0)</f>
        <v>0</v>
      </c>
      <c r="BF155" s="173" t="n">
        <f aca="false">IF(N155="snížená",J155,0)</f>
        <v>0</v>
      </c>
      <c r="BG155" s="173" t="n">
        <f aca="false">IF(N155="zákl. přenesená",J155,0)</f>
        <v>0</v>
      </c>
      <c r="BH155" s="173" t="n">
        <f aca="false">IF(N155="sníž. přenesená",J155,0)</f>
        <v>0</v>
      </c>
      <c r="BI155" s="173" t="n">
        <f aca="false">IF(N155="nulová",J155,0)</f>
        <v>0</v>
      </c>
      <c r="BJ155" s="3" t="s">
        <v>132</v>
      </c>
      <c r="BK155" s="173" t="n">
        <f aca="false">ROUND(I155*H155,2)</f>
        <v>0</v>
      </c>
      <c r="BL155" s="3" t="s">
        <v>131</v>
      </c>
      <c r="BM155" s="172" t="s">
        <v>169</v>
      </c>
    </row>
    <row r="156" s="174" customFormat="true" ht="12.8" hidden="false" customHeight="false" outlineLevel="0" collapsed="false">
      <c r="B156" s="175"/>
      <c r="D156" s="176" t="s">
        <v>140</v>
      </c>
      <c r="E156" s="177"/>
      <c r="F156" s="178" t="s">
        <v>79</v>
      </c>
      <c r="H156" s="179" t="n">
        <v>1</v>
      </c>
      <c r="I156" s="180"/>
      <c r="L156" s="175"/>
      <c r="M156" s="181"/>
      <c r="N156" s="182"/>
      <c r="O156" s="182"/>
      <c r="P156" s="182"/>
      <c r="Q156" s="182"/>
      <c r="R156" s="182"/>
      <c r="S156" s="182"/>
      <c r="T156" s="183"/>
      <c r="AT156" s="177" t="s">
        <v>140</v>
      </c>
      <c r="AU156" s="177" t="s">
        <v>132</v>
      </c>
      <c r="AV156" s="174" t="s">
        <v>132</v>
      </c>
      <c r="AW156" s="174" t="s">
        <v>31</v>
      </c>
      <c r="AX156" s="174" t="s">
        <v>79</v>
      </c>
      <c r="AY156" s="177" t="s">
        <v>125</v>
      </c>
    </row>
    <row r="157" s="27" customFormat="true" ht="37.8" hidden="false" customHeight="true" outlineLevel="0" collapsed="false">
      <c r="A157" s="22"/>
      <c r="B157" s="160"/>
      <c r="C157" s="193" t="s">
        <v>170</v>
      </c>
      <c r="D157" s="193" t="s">
        <v>171</v>
      </c>
      <c r="E157" s="194" t="s">
        <v>172</v>
      </c>
      <c r="F157" s="195" t="s">
        <v>173</v>
      </c>
      <c r="G157" s="196" t="s">
        <v>168</v>
      </c>
      <c r="H157" s="197" t="n">
        <v>1</v>
      </c>
      <c r="I157" s="198"/>
      <c r="J157" s="199" t="n">
        <f aca="false">ROUND(I157*H157,2)</f>
        <v>0</v>
      </c>
      <c r="K157" s="195" t="s">
        <v>145</v>
      </c>
      <c r="L157" s="200"/>
      <c r="M157" s="201"/>
      <c r="N157" s="202" t="s">
        <v>40</v>
      </c>
      <c r="O157" s="60"/>
      <c r="P157" s="170" t="n">
        <f aca="false">O157*H157</f>
        <v>0</v>
      </c>
      <c r="Q157" s="170" t="n">
        <v>0.01521</v>
      </c>
      <c r="R157" s="170" t="n">
        <f aca="false">Q157*H157</f>
        <v>0.01521</v>
      </c>
      <c r="S157" s="170" t="n">
        <v>0</v>
      </c>
      <c r="T157" s="171" t="n">
        <f aca="false">S157*H157</f>
        <v>0</v>
      </c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R157" s="172" t="s">
        <v>170</v>
      </c>
      <c r="AT157" s="172" t="s">
        <v>171</v>
      </c>
      <c r="AU157" s="172" t="s">
        <v>132</v>
      </c>
      <c r="AY157" s="3" t="s">
        <v>125</v>
      </c>
      <c r="BE157" s="173" t="n">
        <f aca="false">IF(N157="základní",J157,0)</f>
        <v>0</v>
      </c>
      <c r="BF157" s="173" t="n">
        <f aca="false">IF(N157="snížená",J157,0)</f>
        <v>0</v>
      </c>
      <c r="BG157" s="173" t="n">
        <f aca="false">IF(N157="zákl. přenesená",J157,0)</f>
        <v>0</v>
      </c>
      <c r="BH157" s="173" t="n">
        <f aca="false">IF(N157="sníž. přenesená",J157,0)</f>
        <v>0</v>
      </c>
      <c r="BI157" s="173" t="n">
        <f aca="false">IF(N157="nulová",J157,0)</f>
        <v>0</v>
      </c>
      <c r="BJ157" s="3" t="s">
        <v>132</v>
      </c>
      <c r="BK157" s="173" t="n">
        <f aca="false">ROUND(I157*H157,2)</f>
        <v>0</v>
      </c>
      <c r="BL157" s="3" t="s">
        <v>131</v>
      </c>
      <c r="BM157" s="172" t="s">
        <v>174</v>
      </c>
    </row>
    <row r="158" s="27" customFormat="true" ht="16.5" hidden="false" customHeight="true" outlineLevel="0" collapsed="false">
      <c r="A158" s="22"/>
      <c r="B158" s="160"/>
      <c r="C158" s="161" t="s">
        <v>175</v>
      </c>
      <c r="D158" s="161" t="s">
        <v>127</v>
      </c>
      <c r="E158" s="162" t="s">
        <v>176</v>
      </c>
      <c r="F158" s="163" t="s">
        <v>177</v>
      </c>
      <c r="G158" s="164" t="s">
        <v>130</v>
      </c>
      <c r="H158" s="165" t="n">
        <v>1</v>
      </c>
      <c r="I158" s="166"/>
      <c r="J158" s="167" t="n">
        <f aca="false">ROUND(I158*H158,2)</f>
        <v>0</v>
      </c>
      <c r="K158" s="163"/>
      <c r="L158" s="23"/>
      <c r="M158" s="168"/>
      <c r="N158" s="169" t="s">
        <v>40</v>
      </c>
      <c r="O158" s="60"/>
      <c r="P158" s="170" t="n">
        <f aca="false">O158*H158</f>
        <v>0</v>
      </c>
      <c r="Q158" s="170" t="n">
        <v>0.00048</v>
      </c>
      <c r="R158" s="170" t="n">
        <f aca="false">Q158*H158</f>
        <v>0.00048</v>
      </c>
      <c r="S158" s="170" t="n">
        <v>0</v>
      </c>
      <c r="T158" s="171" t="n">
        <f aca="false">S158*H158</f>
        <v>0</v>
      </c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R158" s="172" t="s">
        <v>131</v>
      </c>
      <c r="AT158" s="172" t="s">
        <v>127</v>
      </c>
      <c r="AU158" s="172" t="s">
        <v>132</v>
      </c>
      <c r="AY158" s="3" t="s">
        <v>125</v>
      </c>
      <c r="BE158" s="173" t="n">
        <f aca="false">IF(N158="základní",J158,0)</f>
        <v>0</v>
      </c>
      <c r="BF158" s="173" t="n">
        <f aca="false">IF(N158="snížená",J158,0)</f>
        <v>0</v>
      </c>
      <c r="BG158" s="173" t="n">
        <f aca="false">IF(N158="zákl. přenesená",J158,0)</f>
        <v>0</v>
      </c>
      <c r="BH158" s="173" t="n">
        <f aca="false">IF(N158="sníž. přenesená",J158,0)</f>
        <v>0</v>
      </c>
      <c r="BI158" s="173" t="n">
        <f aca="false">IF(N158="nulová",J158,0)</f>
        <v>0</v>
      </c>
      <c r="BJ158" s="3" t="s">
        <v>132</v>
      </c>
      <c r="BK158" s="173" t="n">
        <f aca="false">ROUND(I158*H158,2)</f>
        <v>0</v>
      </c>
      <c r="BL158" s="3" t="s">
        <v>131</v>
      </c>
      <c r="BM158" s="172" t="s">
        <v>178</v>
      </c>
    </row>
    <row r="159" s="174" customFormat="true" ht="12.8" hidden="false" customHeight="false" outlineLevel="0" collapsed="false">
      <c r="B159" s="175"/>
      <c r="D159" s="176" t="s">
        <v>140</v>
      </c>
      <c r="E159" s="177"/>
      <c r="F159" s="178" t="s">
        <v>79</v>
      </c>
      <c r="H159" s="179" t="n">
        <v>1</v>
      </c>
      <c r="I159" s="180"/>
      <c r="L159" s="175"/>
      <c r="M159" s="181"/>
      <c r="N159" s="182"/>
      <c r="O159" s="182"/>
      <c r="P159" s="182"/>
      <c r="Q159" s="182"/>
      <c r="R159" s="182"/>
      <c r="S159" s="182"/>
      <c r="T159" s="183"/>
      <c r="AT159" s="177" t="s">
        <v>140</v>
      </c>
      <c r="AU159" s="177" t="s">
        <v>132</v>
      </c>
      <c r="AV159" s="174" t="s">
        <v>132</v>
      </c>
      <c r="AW159" s="174" t="s">
        <v>31</v>
      </c>
      <c r="AX159" s="174" t="s">
        <v>79</v>
      </c>
      <c r="AY159" s="177" t="s">
        <v>125</v>
      </c>
    </row>
    <row r="160" s="27" customFormat="true" ht="16.5" hidden="false" customHeight="true" outlineLevel="0" collapsed="false">
      <c r="A160" s="22"/>
      <c r="B160" s="160"/>
      <c r="C160" s="161" t="s">
        <v>179</v>
      </c>
      <c r="D160" s="161" t="s">
        <v>127</v>
      </c>
      <c r="E160" s="162" t="s">
        <v>180</v>
      </c>
      <c r="F160" s="163" t="s">
        <v>181</v>
      </c>
      <c r="G160" s="164" t="s">
        <v>130</v>
      </c>
      <c r="H160" s="165" t="n">
        <v>1</v>
      </c>
      <c r="I160" s="166"/>
      <c r="J160" s="167" t="n">
        <f aca="false">ROUND(I160*H160,2)</f>
        <v>0</v>
      </c>
      <c r="K160" s="163"/>
      <c r="L160" s="23"/>
      <c r="M160" s="168"/>
      <c r="N160" s="169" t="s">
        <v>40</v>
      </c>
      <c r="O160" s="60"/>
      <c r="P160" s="170" t="n">
        <f aca="false">O160*H160</f>
        <v>0</v>
      </c>
      <c r="Q160" s="170" t="n">
        <v>0.00048</v>
      </c>
      <c r="R160" s="170" t="n">
        <f aca="false">Q160*H160</f>
        <v>0.00048</v>
      </c>
      <c r="S160" s="170" t="n">
        <v>0</v>
      </c>
      <c r="T160" s="171" t="n">
        <f aca="false">S160*H160</f>
        <v>0</v>
      </c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R160" s="172" t="s">
        <v>131</v>
      </c>
      <c r="AT160" s="172" t="s">
        <v>127</v>
      </c>
      <c r="AU160" s="172" t="s">
        <v>132</v>
      </c>
      <c r="AY160" s="3" t="s">
        <v>125</v>
      </c>
      <c r="BE160" s="173" t="n">
        <f aca="false">IF(N160="základní",J160,0)</f>
        <v>0</v>
      </c>
      <c r="BF160" s="173" t="n">
        <f aca="false">IF(N160="snížená",J160,0)</f>
        <v>0</v>
      </c>
      <c r="BG160" s="173" t="n">
        <f aca="false">IF(N160="zákl. přenesená",J160,0)</f>
        <v>0</v>
      </c>
      <c r="BH160" s="173" t="n">
        <f aca="false">IF(N160="sníž. přenesená",J160,0)</f>
        <v>0</v>
      </c>
      <c r="BI160" s="173" t="n">
        <f aca="false">IF(N160="nulová",J160,0)</f>
        <v>0</v>
      </c>
      <c r="BJ160" s="3" t="s">
        <v>132</v>
      </c>
      <c r="BK160" s="173" t="n">
        <f aca="false">ROUND(I160*H160,2)</f>
        <v>0</v>
      </c>
      <c r="BL160" s="3" t="s">
        <v>131</v>
      </c>
      <c r="BM160" s="172" t="s">
        <v>182</v>
      </c>
    </row>
    <row r="161" s="146" customFormat="true" ht="22.8" hidden="false" customHeight="true" outlineLevel="0" collapsed="false">
      <c r="B161" s="147"/>
      <c r="D161" s="148" t="s">
        <v>73</v>
      </c>
      <c r="E161" s="158" t="s">
        <v>175</v>
      </c>
      <c r="F161" s="158" t="s">
        <v>183</v>
      </c>
      <c r="I161" s="150"/>
      <c r="J161" s="159" t="n">
        <f aca="false">BK161</f>
        <v>0</v>
      </c>
      <c r="L161" s="147"/>
      <c r="M161" s="152"/>
      <c r="N161" s="153"/>
      <c r="O161" s="153"/>
      <c r="P161" s="154" t="n">
        <f aca="false">SUM(P162:P168)</f>
        <v>0</v>
      </c>
      <c r="Q161" s="153"/>
      <c r="R161" s="154" t="n">
        <f aca="false">SUM(R162:R168)</f>
        <v>0.00124</v>
      </c>
      <c r="S161" s="153"/>
      <c r="T161" s="155" t="n">
        <f aca="false">SUM(T162:T168)</f>
        <v>1.02826</v>
      </c>
      <c r="AR161" s="148" t="s">
        <v>79</v>
      </c>
      <c r="AT161" s="156" t="s">
        <v>73</v>
      </c>
      <c r="AU161" s="156" t="s">
        <v>79</v>
      </c>
      <c r="AY161" s="148" t="s">
        <v>125</v>
      </c>
      <c r="BK161" s="157" t="n">
        <f aca="false">SUM(BK162:BK168)</f>
        <v>0</v>
      </c>
    </row>
    <row r="162" s="27" customFormat="true" ht="24.15" hidden="false" customHeight="true" outlineLevel="0" collapsed="false">
      <c r="A162" s="22"/>
      <c r="B162" s="160"/>
      <c r="C162" s="161" t="s">
        <v>184</v>
      </c>
      <c r="D162" s="161" t="s">
        <v>127</v>
      </c>
      <c r="E162" s="162" t="s">
        <v>185</v>
      </c>
      <c r="F162" s="163" t="s">
        <v>186</v>
      </c>
      <c r="G162" s="164" t="s">
        <v>138</v>
      </c>
      <c r="H162" s="165" t="n">
        <v>31</v>
      </c>
      <c r="I162" s="166"/>
      <c r="J162" s="167" t="n">
        <f aca="false">ROUND(I162*H162,2)</f>
        <v>0</v>
      </c>
      <c r="K162" s="163"/>
      <c r="L162" s="23"/>
      <c r="M162" s="168"/>
      <c r="N162" s="169" t="s">
        <v>40</v>
      </c>
      <c r="O162" s="60"/>
      <c r="P162" s="170" t="n">
        <f aca="false">O162*H162</f>
        <v>0</v>
      </c>
      <c r="Q162" s="170" t="n">
        <v>4E-005</v>
      </c>
      <c r="R162" s="170" t="n">
        <f aca="false">Q162*H162</f>
        <v>0.00124</v>
      </c>
      <c r="S162" s="170" t="n">
        <v>0</v>
      </c>
      <c r="T162" s="171" t="n">
        <f aca="false">S162*H162</f>
        <v>0</v>
      </c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R162" s="172" t="s">
        <v>131</v>
      </c>
      <c r="AT162" s="172" t="s">
        <v>127</v>
      </c>
      <c r="AU162" s="172" t="s">
        <v>132</v>
      </c>
      <c r="AY162" s="3" t="s">
        <v>125</v>
      </c>
      <c r="BE162" s="173" t="n">
        <f aca="false">IF(N162="základní",J162,0)</f>
        <v>0</v>
      </c>
      <c r="BF162" s="173" t="n">
        <f aca="false">IF(N162="snížená",J162,0)</f>
        <v>0</v>
      </c>
      <c r="BG162" s="173" t="n">
        <f aca="false">IF(N162="zákl. přenesená",J162,0)</f>
        <v>0</v>
      </c>
      <c r="BH162" s="173" t="n">
        <f aca="false">IF(N162="sníž. přenesená",J162,0)</f>
        <v>0</v>
      </c>
      <c r="BI162" s="173" t="n">
        <f aca="false">IF(N162="nulová",J162,0)</f>
        <v>0</v>
      </c>
      <c r="BJ162" s="3" t="s">
        <v>132</v>
      </c>
      <c r="BK162" s="173" t="n">
        <f aca="false">ROUND(I162*H162,2)</f>
        <v>0</v>
      </c>
      <c r="BL162" s="3" t="s">
        <v>131</v>
      </c>
      <c r="BM162" s="172" t="s">
        <v>187</v>
      </c>
    </row>
    <row r="163" s="27" customFormat="true" ht="44.25" hidden="false" customHeight="true" outlineLevel="0" collapsed="false">
      <c r="A163" s="22"/>
      <c r="B163" s="160"/>
      <c r="C163" s="161" t="s">
        <v>188</v>
      </c>
      <c r="D163" s="161" t="s">
        <v>127</v>
      </c>
      <c r="E163" s="162" t="s">
        <v>189</v>
      </c>
      <c r="F163" s="163" t="s">
        <v>190</v>
      </c>
      <c r="G163" s="164" t="s">
        <v>130</v>
      </c>
      <c r="H163" s="165" t="n">
        <v>1</v>
      </c>
      <c r="I163" s="166"/>
      <c r="J163" s="167" t="n">
        <f aca="false">ROUND(I163*H163,2)</f>
        <v>0</v>
      </c>
      <c r="K163" s="163"/>
      <c r="L163" s="23"/>
      <c r="M163" s="168"/>
      <c r="N163" s="169" t="s">
        <v>40</v>
      </c>
      <c r="O163" s="60"/>
      <c r="P163" s="170" t="n">
        <f aca="false">O163*H163</f>
        <v>0</v>
      </c>
      <c r="Q163" s="170" t="n">
        <v>0</v>
      </c>
      <c r="R163" s="170" t="n">
        <f aca="false">Q163*H163</f>
        <v>0</v>
      </c>
      <c r="S163" s="170" t="n">
        <v>0.61501</v>
      </c>
      <c r="T163" s="171" t="n">
        <f aca="false">S163*H163</f>
        <v>0.61501</v>
      </c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R163" s="172" t="s">
        <v>131</v>
      </c>
      <c r="AT163" s="172" t="s">
        <v>127</v>
      </c>
      <c r="AU163" s="172" t="s">
        <v>132</v>
      </c>
      <c r="AY163" s="3" t="s">
        <v>125</v>
      </c>
      <c r="BE163" s="173" t="n">
        <f aca="false">IF(N163="základní",J163,0)</f>
        <v>0</v>
      </c>
      <c r="BF163" s="173" t="n">
        <f aca="false">IF(N163="snížená",J163,0)</f>
        <v>0</v>
      </c>
      <c r="BG163" s="173" t="n">
        <f aca="false">IF(N163="zákl. přenesená",J163,0)</f>
        <v>0</v>
      </c>
      <c r="BH163" s="173" t="n">
        <f aca="false">IF(N163="sníž. přenesená",J163,0)</f>
        <v>0</v>
      </c>
      <c r="BI163" s="173" t="n">
        <f aca="false">IF(N163="nulová",J163,0)</f>
        <v>0</v>
      </c>
      <c r="BJ163" s="3" t="s">
        <v>132</v>
      </c>
      <c r="BK163" s="173" t="n">
        <f aca="false">ROUND(I163*H163,2)</f>
        <v>0</v>
      </c>
      <c r="BL163" s="3" t="s">
        <v>131</v>
      </c>
      <c r="BM163" s="172" t="s">
        <v>191</v>
      </c>
    </row>
    <row r="164" s="27" customFormat="true" ht="24.15" hidden="false" customHeight="true" outlineLevel="0" collapsed="false">
      <c r="A164" s="22"/>
      <c r="B164" s="160"/>
      <c r="C164" s="161" t="s">
        <v>192</v>
      </c>
      <c r="D164" s="161" t="s">
        <v>127</v>
      </c>
      <c r="E164" s="162" t="s">
        <v>193</v>
      </c>
      <c r="F164" s="163" t="s">
        <v>194</v>
      </c>
      <c r="G164" s="164" t="s">
        <v>130</v>
      </c>
      <c r="H164" s="165" t="n">
        <v>1</v>
      </c>
      <c r="I164" s="166"/>
      <c r="J164" s="167" t="n">
        <f aca="false">ROUND(I164*H164,2)</f>
        <v>0</v>
      </c>
      <c r="K164" s="163"/>
      <c r="L164" s="23"/>
      <c r="M164" s="168"/>
      <c r="N164" s="169" t="s">
        <v>40</v>
      </c>
      <c r="O164" s="60"/>
      <c r="P164" s="170" t="n">
        <f aca="false">O164*H164</f>
        <v>0</v>
      </c>
      <c r="Q164" s="170" t="n">
        <v>0</v>
      </c>
      <c r="R164" s="170" t="n">
        <f aca="false">Q164*H164</f>
        <v>0</v>
      </c>
      <c r="S164" s="170" t="n">
        <v>0</v>
      </c>
      <c r="T164" s="171" t="n">
        <f aca="false">S164*H164</f>
        <v>0</v>
      </c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R164" s="172" t="s">
        <v>131</v>
      </c>
      <c r="AT164" s="172" t="s">
        <v>127</v>
      </c>
      <c r="AU164" s="172" t="s">
        <v>132</v>
      </c>
      <c r="AY164" s="3" t="s">
        <v>125</v>
      </c>
      <c r="BE164" s="173" t="n">
        <f aca="false">IF(N164="základní",J164,0)</f>
        <v>0</v>
      </c>
      <c r="BF164" s="173" t="n">
        <f aca="false">IF(N164="snížená",J164,0)</f>
        <v>0</v>
      </c>
      <c r="BG164" s="173" t="n">
        <f aca="false">IF(N164="zákl. přenesená",J164,0)</f>
        <v>0</v>
      </c>
      <c r="BH164" s="173" t="n">
        <f aca="false">IF(N164="sníž. přenesená",J164,0)</f>
        <v>0</v>
      </c>
      <c r="BI164" s="173" t="n">
        <f aca="false">IF(N164="nulová",J164,0)</f>
        <v>0</v>
      </c>
      <c r="BJ164" s="3" t="s">
        <v>132</v>
      </c>
      <c r="BK164" s="173" t="n">
        <f aca="false">ROUND(I164*H164,2)</f>
        <v>0</v>
      </c>
      <c r="BL164" s="3" t="s">
        <v>131</v>
      </c>
      <c r="BM164" s="172" t="s">
        <v>195</v>
      </c>
    </row>
    <row r="165" s="27" customFormat="true" ht="24.15" hidden="false" customHeight="true" outlineLevel="0" collapsed="false">
      <c r="A165" s="22"/>
      <c r="B165" s="160"/>
      <c r="C165" s="161" t="s">
        <v>196</v>
      </c>
      <c r="D165" s="161" t="s">
        <v>127</v>
      </c>
      <c r="E165" s="162" t="s">
        <v>197</v>
      </c>
      <c r="F165" s="163" t="s">
        <v>198</v>
      </c>
      <c r="G165" s="164" t="s">
        <v>199</v>
      </c>
      <c r="H165" s="165" t="n">
        <v>6</v>
      </c>
      <c r="I165" s="166"/>
      <c r="J165" s="167" t="n">
        <f aca="false">ROUND(I165*H165,2)</f>
        <v>0</v>
      </c>
      <c r="K165" s="163"/>
      <c r="L165" s="23"/>
      <c r="M165" s="168"/>
      <c r="N165" s="169" t="s">
        <v>40</v>
      </c>
      <c r="O165" s="60"/>
      <c r="P165" s="170" t="n">
        <f aca="false">O165*H165</f>
        <v>0</v>
      </c>
      <c r="Q165" s="170" t="n">
        <v>0</v>
      </c>
      <c r="R165" s="170" t="n">
        <f aca="false">Q165*H165</f>
        <v>0</v>
      </c>
      <c r="S165" s="170" t="n">
        <v>0</v>
      </c>
      <c r="T165" s="171" t="n">
        <f aca="false">S165*H165</f>
        <v>0</v>
      </c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R165" s="172" t="s">
        <v>131</v>
      </c>
      <c r="AT165" s="172" t="s">
        <v>127</v>
      </c>
      <c r="AU165" s="172" t="s">
        <v>132</v>
      </c>
      <c r="AY165" s="3" t="s">
        <v>125</v>
      </c>
      <c r="BE165" s="173" t="n">
        <f aca="false">IF(N165="základní",J165,0)</f>
        <v>0</v>
      </c>
      <c r="BF165" s="173" t="n">
        <f aca="false">IF(N165="snížená",J165,0)</f>
        <v>0</v>
      </c>
      <c r="BG165" s="173" t="n">
        <f aca="false">IF(N165="zákl. přenesená",J165,0)</f>
        <v>0</v>
      </c>
      <c r="BH165" s="173" t="n">
        <f aca="false">IF(N165="sníž. přenesená",J165,0)</f>
        <v>0</v>
      </c>
      <c r="BI165" s="173" t="n">
        <f aca="false">IF(N165="nulová",J165,0)</f>
        <v>0</v>
      </c>
      <c r="BJ165" s="3" t="s">
        <v>132</v>
      </c>
      <c r="BK165" s="173" t="n">
        <f aca="false">ROUND(I165*H165,2)</f>
        <v>0</v>
      </c>
      <c r="BL165" s="3" t="s">
        <v>131</v>
      </c>
      <c r="BM165" s="172" t="s">
        <v>200</v>
      </c>
    </row>
    <row r="166" s="27" customFormat="true" ht="21.75" hidden="false" customHeight="true" outlineLevel="0" collapsed="false">
      <c r="A166" s="22"/>
      <c r="B166" s="160"/>
      <c r="C166" s="161" t="s">
        <v>7</v>
      </c>
      <c r="D166" s="161" t="s">
        <v>127</v>
      </c>
      <c r="E166" s="162" t="s">
        <v>201</v>
      </c>
      <c r="F166" s="163" t="s">
        <v>202</v>
      </c>
      <c r="G166" s="164" t="s">
        <v>138</v>
      </c>
      <c r="H166" s="165" t="n">
        <v>1.6</v>
      </c>
      <c r="I166" s="166"/>
      <c r="J166" s="167" t="n">
        <f aca="false">ROUND(I166*H166,2)</f>
        <v>0</v>
      </c>
      <c r="K166" s="163" t="s">
        <v>145</v>
      </c>
      <c r="L166" s="23"/>
      <c r="M166" s="168"/>
      <c r="N166" s="169" t="s">
        <v>40</v>
      </c>
      <c r="O166" s="60"/>
      <c r="P166" s="170" t="n">
        <f aca="false">O166*H166</f>
        <v>0</v>
      </c>
      <c r="Q166" s="170" t="n">
        <v>0</v>
      </c>
      <c r="R166" s="170" t="n">
        <f aca="false">Q166*H166</f>
        <v>0</v>
      </c>
      <c r="S166" s="170" t="n">
        <v>0.076</v>
      </c>
      <c r="T166" s="171" t="n">
        <f aca="false">S166*H166</f>
        <v>0.1216</v>
      </c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R166" s="172" t="s">
        <v>131</v>
      </c>
      <c r="AT166" s="172" t="s">
        <v>127</v>
      </c>
      <c r="AU166" s="172" t="s">
        <v>132</v>
      </c>
      <c r="AY166" s="3" t="s">
        <v>125</v>
      </c>
      <c r="BE166" s="173" t="n">
        <f aca="false">IF(N166="základní",J166,0)</f>
        <v>0</v>
      </c>
      <c r="BF166" s="173" t="n">
        <f aca="false">IF(N166="snížená",J166,0)</f>
        <v>0</v>
      </c>
      <c r="BG166" s="173" t="n">
        <f aca="false">IF(N166="zákl. přenesená",J166,0)</f>
        <v>0</v>
      </c>
      <c r="BH166" s="173" t="n">
        <f aca="false">IF(N166="sníž. přenesená",J166,0)</f>
        <v>0</v>
      </c>
      <c r="BI166" s="173" t="n">
        <f aca="false">IF(N166="nulová",J166,0)</f>
        <v>0</v>
      </c>
      <c r="BJ166" s="3" t="s">
        <v>132</v>
      </c>
      <c r="BK166" s="173" t="n">
        <f aca="false">ROUND(I166*H166,2)</f>
        <v>0</v>
      </c>
      <c r="BL166" s="3" t="s">
        <v>131</v>
      </c>
      <c r="BM166" s="172" t="s">
        <v>203</v>
      </c>
    </row>
    <row r="167" s="27" customFormat="true" ht="16.5" hidden="false" customHeight="true" outlineLevel="0" collapsed="false">
      <c r="A167" s="22"/>
      <c r="B167" s="160"/>
      <c r="C167" s="161" t="s">
        <v>204</v>
      </c>
      <c r="D167" s="161" t="s">
        <v>127</v>
      </c>
      <c r="E167" s="162" t="s">
        <v>205</v>
      </c>
      <c r="F167" s="163" t="s">
        <v>206</v>
      </c>
      <c r="G167" s="164" t="s">
        <v>168</v>
      </c>
      <c r="H167" s="165" t="n">
        <v>2</v>
      </c>
      <c r="I167" s="166"/>
      <c r="J167" s="167" t="n">
        <f aca="false">ROUND(I167*H167,2)</f>
        <v>0</v>
      </c>
      <c r="K167" s="163"/>
      <c r="L167" s="23"/>
      <c r="M167" s="168"/>
      <c r="N167" s="169" t="s">
        <v>40</v>
      </c>
      <c r="O167" s="60"/>
      <c r="P167" s="170" t="n">
        <f aca="false">O167*H167</f>
        <v>0</v>
      </c>
      <c r="Q167" s="170" t="n">
        <v>0</v>
      </c>
      <c r="R167" s="170" t="n">
        <f aca="false">Q167*H167</f>
        <v>0</v>
      </c>
      <c r="S167" s="170" t="n">
        <v>0.036</v>
      </c>
      <c r="T167" s="171" t="n">
        <f aca="false">S167*H167</f>
        <v>0.072</v>
      </c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R167" s="172" t="s">
        <v>131</v>
      </c>
      <c r="AT167" s="172" t="s">
        <v>127</v>
      </c>
      <c r="AU167" s="172" t="s">
        <v>132</v>
      </c>
      <c r="AY167" s="3" t="s">
        <v>125</v>
      </c>
      <c r="BE167" s="173" t="n">
        <f aca="false">IF(N167="základní",J167,0)</f>
        <v>0</v>
      </c>
      <c r="BF167" s="173" t="n">
        <f aca="false">IF(N167="snížená",J167,0)</f>
        <v>0</v>
      </c>
      <c r="BG167" s="173" t="n">
        <f aca="false">IF(N167="zákl. přenesená",J167,0)</f>
        <v>0</v>
      </c>
      <c r="BH167" s="173" t="n">
        <f aca="false">IF(N167="sníž. přenesená",J167,0)</f>
        <v>0</v>
      </c>
      <c r="BI167" s="173" t="n">
        <f aca="false">IF(N167="nulová",J167,0)</f>
        <v>0</v>
      </c>
      <c r="BJ167" s="3" t="s">
        <v>132</v>
      </c>
      <c r="BK167" s="173" t="n">
        <f aca="false">ROUND(I167*H167,2)</f>
        <v>0</v>
      </c>
      <c r="BL167" s="3" t="s">
        <v>131</v>
      </c>
      <c r="BM167" s="172" t="s">
        <v>207</v>
      </c>
    </row>
    <row r="168" s="27" customFormat="true" ht="37.8" hidden="false" customHeight="true" outlineLevel="0" collapsed="false">
      <c r="A168" s="22"/>
      <c r="B168" s="160"/>
      <c r="C168" s="161" t="s">
        <v>208</v>
      </c>
      <c r="D168" s="161" t="s">
        <v>127</v>
      </c>
      <c r="E168" s="162" t="s">
        <v>209</v>
      </c>
      <c r="F168" s="163" t="s">
        <v>210</v>
      </c>
      <c r="G168" s="164" t="s">
        <v>138</v>
      </c>
      <c r="H168" s="165" t="n">
        <v>21.965</v>
      </c>
      <c r="I168" s="166"/>
      <c r="J168" s="167" t="n">
        <f aca="false">ROUND(I168*H168,2)</f>
        <v>0</v>
      </c>
      <c r="K168" s="163" t="s">
        <v>145</v>
      </c>
      <c r="L168" s="23"/>
      <c r="M168" s="168"/>
      <c r="N168" s="169" t="s">
        <v>40</v>
      </c>
      <c r="O168" s="60"/>
      <c r="P168" s="170" t="n">
        <f aca="false">O168*H168</f>
        <v>0</v>
      </c>
      <c r="Q168" s="170" t="n">
        <v>0</v>
      </c>
      <c r="R168" s="170" t="n">
        <f aca="false">Q168*H168</f>
        <v>0</v>
      </c>
      <c r="S168" s="170" t="n">
        <v>0.01</v>
      </c>
      <c r="T168" s="171" t="n">
        <f aca="false">S168*H168</f>
        <v>0.21965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172" t="s">
        <v>131</v>
      </c>
      <c r="AT168" s="172" t="s">
        <v>127</v>
      </c>
      <c r="AU168" s="172" t="s">
        <v>132</v>
      </c>
      <c r="AY168" s="3" t="s">
        <v>125</v>
      </c>
      <c r="BE168" s="173" t="n">
        <f aca="false">IF(N168="základní",J168,0)</f>
        <v>0</v>
      </c>
      <c r="BF168" s="173" t="n">
        <f aca="false">IF(N168="snížená",J168,0)</f>
        <v>0</v>
      </c>
      <c r="BG168" s="173" t="n">
        <f aca="false">IF(N168="zákl. přenesená",J168,0)</f>
        <v>0</v>
      </c>
      <c r="BH168" s="173" t="n">
        <f aca="false">IF(N168="sníž. přenesená",J168,0)</f>
        <v>0</v>
      </c>
      <c r="BI168" s="173" t="n">
        <f aca="false">IF(N168="nulová",J168,0)</f>
        <v>0</v>
      </c>
      <c r="BJ168" s="3" t="s">
        <v>132</v>
      </c>
      <c r="BK168" s="173" t="n">
        <f aca="false">ROUND(I168*H168,2)</f>
        <v>0</v>
      </c>
      <c r="BL168" s="3" t="s">
        <v>131</v>
      </c>
      <c r="BM168" s="172" t="s">
        <v>211</v>
      </c>
    </row>
    <row r="169" s="146" customFormat="true" ht="22.8" hidden="false" customHeight="true" outlineLevel="0" collapsed="false">
      <c r="B169" s="147"/>
      <c r="D169" s="148" t="s">
        <v>73</v>
      </c>
      <c r="E169" s="158" t="s">
        <v>212</v>
      </c>
      <c r="F169" s="158" t="s">
        <v>213</v>
      </c>
      <c r="I169" s="150"/>
      <c r="J169" s="159" t="n">
        <f aca="false">BK169</f>
        <v>0</v>
      </c>
      <c r="L169" s="147"/>
      <c r="M169" s="152"/>
      <c r="N169" s="153"/>
      <c r="O169" s="153"/>
      <c r="P169" s="154" t="n">
        <f aca="false">SUM(P170:P174)</f>
        <v>0</v>
      </c>
      <c r="Q169" s="153"/>
      <c r="R169" s="154" t="n">
        <f aca="false">SUM(R170:R174)</f>
        <v>0</v>
      </c>
      <c r="S169" s="153"/>
      <c r="T169" s="155" t="n">
        <f aca="false">SUM(T170:T174)</f>
        <v>0</v>
      </c>
      <c r="AR169" s="148" t="s">
        <v>79</v>
      </c>
      <c r="AT169" s="156" t="s">
        <v>73</v>
      </c>
      <c r="AU169" s="156" t="s">
        <v>79</v>
      </c>
      <c r="AY169" s="148" t="s">
        <v>125</v>
      </c>
      <c r="BK169" s="157" t="n">
        <f aca="false">SUM(BK170:BK174)</f>
        <v>0</v>
      </c>
    </row>
    <row r="170" s="27" customFormat="true" ht="24.15" hidden="false" customHeight="true" outlineLevel="0" collapsed="false">
      <c r="A170" s="22"/>
      <c r="B170" s="160"/>
      <c r="C170" s="161" t="s">
        <v>214</v>
      </c>
      <c r="D170" s="161" t="s">
        <v>127</v>
      </c>
      <c r="E170" s="162" t="s">
        <v>215</v>
      </c>
      <c r="F170" s="163" t="s">
        <v>216</v>
      </c>
      <c r="G170" s="164" t="s">
        <v>217</v>
      </c>
      <c r="H170" s="165" t="n">
        <v>1.463</v>
      </c>
      <c r="I170" s="166"/>
      <c r="J170" s="167" t="n">
        <f aca="false">ROUND(I170*H170,2)</f>
        <v>0</v>
      </c>
      <c r="K170" s="163" t="s">
        <v>145</v>
      </c>
      <c r="L170" s="23"/>
      <c r="M170" s="168"/>
      <c r="N170" s="169" t="s">
        <v>40</v>
      </c>
      <c r="O170" s="60"/>
      <c r="P170" s="170" t="n">
        <f aca="false">O170*H170</f>
        <v>0</v>
      </c>
      <c r="Q170" s="170" t="n">
        <v>0</v>
      </c>
      <c r="R170" s="170" t="n">
        <f aca="false">Q170*H170</f>
        <v>0</v>
      </c>
      <c r="S170" s="170" t="n">
        <v>0</v>
      </c>
      <c r="T170" s="171" t="n">
        <f aca="false">S170*H170</f>
        <v>0</v>
      </c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R170" s="172" t="s">
        <v>131</v>
      </c>
      <c r="AT170" s="172" t="s">
        <v>127</v>
      </c>
      <c r="AU170" s="172" t="s">
        <v>132</v>
      </c>
      <c r="AY170" s="3" t="s">
        <v>125</v>
      </c>
      <c r="BE170" s="173" t="n">
        <f aca="false">IF(N170="základní",J170,0)</f>
        <v>0</v>
      </c>
      <c r="BF170" s="173" t="n">
        <f aca="false">IF(N170="snížená",J170,0)</f>
        <v>0</v>
      </c>
      <c r="BG170" s="173" t="n">
        <f aca="false">IF(N170="zákl. přenesená",J170,0)</f>
        <v>0</v>
      </c>
      <c r="BH170" s="173" t="n">
        <f aca="false">IF(N170="sníž. přenesená",J170,0)</f>
        <v>0</v>
      </c>
      <c r="BI170" s="173" t="n">
        <f aca="false">IF(N170="nulová",J170,0)</f>
        <v>0</v>
      </c>
      <c r="BJ170" s="3" t="s">
        <v>132</v>
      </c>
      <c r="BK170" s="173" t="n">
        <f aca="false">ROUND(I170*H170,2)</f>
        <v>0</v>
      </c>
      <c r="BL170" s="3" t="s">
        <v>131</v>
      </c>
      <c r="BM170" s="172" t="s">
        <v>218</v>
      </c>
    </row>
    <row r="171" s="27" customFormat="true" ht="24.15" hidden="false" customHeight="true" outlineLevel="0" collapsed="false">
      <c r="A171" s="22"/>
      <c r="B171" s="160"/>
      <c r="C171" s="161" t="s">
        <v>219</v>
      </c>
      <c r="D171" s="161" t="s">
        <v>127</v>
      </c>
      <c r="E171" s="162" t="s">
        <v>220</v>
      </c>
      <c r="F171" s="163" t="s">
        <v>221</v>
      </c>
      <c r="G171" s="164" t="s">
        <v>217</v>
      </c>
      <c r="H171" s="165" t="n">
        <v>1.463</v>
      </c>
      <c r="I171" s="166"/>
      <c r="J171" s="167" t="n">
        <f aca="false">ROUND(I171*H171,2)</f>
        <v>0</v>
      </c>
      <c r="K171" s="163" t="s">
        <v>145</v>
      </c>
      <c r="L171" s="23"/>
      <c r="M171" s="168"/>
      <c r="N171" s="169" t="s">
        <v>40</v>
      </c>
      <c r="O171" s="60"/>
      <c r="P171" s="170" t="n">
        <f aca="false">O171*H171</f>
        <v>0</v>
      </c>
      <c r="Q171" s="170" t="n">
        <v>0</v>
      </c>
      <c r="R171" s="170" t="n">
        <f aca="false">Q171*H171</f>
        <v>0</v>
      </c>
      <c r="S171" s="170" t="n">
        <v>0</v>
      </c>
      <c r="T171" s="171" t="n">
        <f aca="false">S171*H171</f>
        <v>0</v>
      </c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R171" s="172" t="s">
        <v>131</v>
      </c>
      <c r="AT171" s="172" t="s">
        <v>127</v>
      </c>
      <c r="AU171" s="172" t="s">
        <v>132</v>
      </c>
      <c r="AY171" s="3" t="s">
        <v>125</v>
      </c>
      <c r="BE171" s="173" t="n">
        <f aca="false">IF(N171="základní",J171,0)</f>
        <v>0</v>
      </c>
      <c r="BF171" s="173" t="n">
        <f aca="false">IF(N171="snížená",J171,0)</f>
        <v>0</v>
      </c>
      <c r="BG171" s="173" t="n">
        <f aca="false">IF(N171="zákl. přenesená",J171,0)</f>
        <v>0</v>
      </c>
      <c r="BH171" s="173" t="n">
        <f aca="false">IF(N171="sníž. přenesená",J171,0)</f>
        <v>0</v>
      </c>
      <c r="BI171" s="173" t="n">
        <f aca="false">IF(N171="nulová",J171,0)</f>
        <v>0</v>
      </c>
      <c r="BJ171" s="3" t="s">
        <v>132</v>
      </c>
      <c r="BK171" s="173" t="n">
        <f aca="false">ROUND(I171*H171,2)</f>
        <v>0</v>
      </c>
      <c r="BL171" s="3" t="s">
        <v>131</v>
      </c>
      <c r="BM171" s="172" t="s">
        <v>222</v>
      </c>
    </row>
    <row r="172" s="27" customFormat="true" ht="24.15" hidden="false" customHeight="true" outlineLevel="0" collapsed="false">
      <c r="A172" s="22"/>
      <c r="B172" s="160"/>
      <c r="C172" s="161" t="s">
        <v>223</v>
      </c>
      <c r="D172" s="161" t="s">
        <v>127</v>
      </c>
      <c r="E172" s="162" t="s">
        <v>224</v>
      </c>
      <c r="F172" s="163" t="s">
        <v>225</v>
      </c>
      <c r="G172" s="164" t="s">
        <v>217</v>
      </c>
      <c r="H172" s="165" t="n">
        <v>20.482</v>
      </c>
      <c r="I172" s="166"/>
      <c r="J172" s="167" t="n">
        <f aca="false">ROUND(I172*H172,2)</f>
        <v>0</v>
      </c>
      <c r="K172" s="163" t="s">
        <v>145</v>
      </c>
      <c r="L172" s="23"/>
      <c r="M172" s="168"/>
      <c r="N172" s="169" t="s">
        <v>40</v>
      </c>
      <c r="O172" s="60"/>
      <c r="P172" s="170" t="n">
        <f aca="false">O172*H172</f>
        <v>0</v>
      </c>
      <c r="Q172" s="170" t="n">
        <v>0</v>
      </c>
      <c r="R172" s="170" t="n">
        <f aca="false">Q172*H172</f>
        <v>0</v>
      </c>
      <c r="S172" s="170" t="n">
        <v>0</v>
      </c>
      <c r="T172" s="171" t="n">
        <f aca="false">S172*H172</f>
        <v>0</v>
      </c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R172" s="172" t="s">
        <v>131</v>
      </c>
      <c r="AT172" s="172" t="s">
        <v>127</v>
      </c>
      <c r="AU172" s="172" t="s">
        <v>132</v>
      </c>
      <c r="AY172" s="3" t="s">
        <v>125</v>
      </c>
      <c r="BE172" s="173" t="n">
        <f aca="false">IF(N172="základní",J172,0)</f>
        <v>0</v>
      </c>
      <c r="BF172" s="173" t="n">
        <f aca="false">IF(N172="snížená",J172,0)</f>
        <v>0</v>
      </c>
      <c r="BG172" s="173" t="n">
        <f aca="false">IF(N172="zákl. přenesená",J172,0)</f>
        <v>0</v>
      </c>
      <c r="BH172" s="173" t="n">
        <f aca="false">IF(N172="sníž. přenesená",J172,0)</f>
        <v>0</v>
      </c>
      <c r="BI172" s="173" t="n">
        <f aca="false">IF(N172="nulová",J172,0)</f>
        <v>0</v>
      </c>
      <c r="BJ172" s="3" t="s">
        <v>132</v>
      </c>
      <c r="BK172" s="173" t="n">
        <f aca="false">ROUND(I172*H172,2)</f>
        <v>0</v>
      </c>
      <c r="BL172" s="3" t="s">
        <v>131</v>
      </c>
      <c r="BM172" s="172" t="s">
        <v>226</v>
      </c>
    </row>
    <row r="173" s="174" customFormat="true" ht="12.8" hidden="false" customHeight="false" outlineLevel="0" collapsed="false">
      <c r="B173" s="175"/>
      <c r="D173" s="176" t="s">
        <v>140</v>
      </c>
      <c r="F173" s="178" t="s">
        <v>227</v>
      </c>
      <c r="H173" s="179" t="n">
        <v>20.482</v>
      </c>
      <c r="I173" s="180"/>
      <c r="L173" s="175"/>
      <c r="M173" s="181"/>
      <c r="N173" s="182"/>
      <c r="O173" s="182"/>
      <c r="P173" s="182"/>
      <c r="Q173" s="182"/>
      <c r="R173" s="182"/>
      <c r="S173" s="182"/>
      <c r="T173" s="183"/>
      <c r="AT173" s="177" t="s">
        <v>140</v>
      </c>
      <c r="AU173" s="177" t="s">
        <v>132</v>
      </c>
      <c r="AV173" s="174" t="s">
        <v>132</v>
      </c>
      <c r="AW173" s="174" t="s">
        <v>2</v>
      </c>
      <c r="AX173" s="174" t="s">
        <v>79</v>
      </c>
      <c r="AY173" s="177" t="s">
        <v>125</v>
      </c>
    </row>
    <row r="174" s="27" customFormat="true" ht="24.15" hidden="false" customHeight="true" outlineLevel="0" collapsed="false">
      <c r="A174" s="22"/>
      <c r="B174" s="160"/>
      <c r="C174" s="161" t="s">
        <v>6</v>
      </c>
      <c r="D174" s="161" t="s">
        <v>127</v>
      </c>
      <c r="E174" s="162" t="s">
        <v>228</v>
      </c>
      <c r="F174" s="163" t="s">
        <v>229</v>
      </c>
      <c r="G174" s="164" t="s">
        <v>217</v>
      </c>
      <c r="H174" s="165" t="n">
        <v>1.463</v>
      </c>
      <c r="I174" s="166"/>
      <c r="J174" s="167" t="n">
        <f aca="false">ROUND(I174*H174,2)</f>
        <v>0</v>
      </c>
      <c r="K174" s="163" t="s">
        <v>145</v>
      </c>
      <c r="L174" s="23"/>
      <c r="M174" s="168"/>
      <c r="N174" s="169" t="s">
        <v>40</v>
      </c>
      <c r="O174" s="60"/>
      <c r="P174" s="170" t="n">
        <f aca="false">O174*H174</f>
        <v>0</v>
      </c>
      <c r="Q174" s="170" t="n">
        <v>0</v>
      </c>
      <c r="R174" s="170" t="n">
        <f aca="false">Q174*H174</f>
        <v>0</v>
      </c>
      <c r="S174" s="170" t="n">
        <v>0</v>
      </c>
      <c r="T174" s="171" t="n">
        <f aca="false">S174*H174</f>
        <v>0</v>
      </c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R174" s="172" t="s">
        <v>131</v>
      </c>
      <c r="AT174" s="172" t="s">
        <v>127</v>
      </c>
      <c r="AU174" s="172" t="s">
        <v>132</v>
      </c>
      <c r="AY174" s="3" t="s">
        <v>125</v>
      </c>
      <c r="BE174" s="173" t="n">
        <f aca="false">IF(N174="základní",J174,0)</f>
        <v>0</v>
      </c>
      <c r="BF174" s="173" t="n">
        <f aca="false">IF(N174="snížená",J174,0)</f>
        <v>0</v>
      </c>
      <c r="BG174" s="173" t="n">
        <f aca="false">IF(N174="zákl. přenesená",J174,0)</f>
        <v>0</v>
      </c>
      <c r="BH174" s="173" t="n">
        <f aca="false">IF(N174="sníž. přenesená",J174,0)</f>
        <v>0</v>
      </c>
      <c r="BI174" s="173" t="n">
        <f aca="false">IF(N174="nulová",J174,0)</f>
        <v>0</v>
      </c>
      <c r="BJ174" s="3" t="s">
        <v>132</v>
      </c>
      <c r="BK174" s="173" t="n">
        <f aca="false">ROUND(I174*H174,2)</f>
        <v>0</v>
      </c>
      <c r="BL174" s="3" t="s">
        <v>131</v>
      </c>
      <c r="BM174" s="172" t="s">
        <v>230</v>
      </c>
    </row>
    <row r="175" s="146" customFormat="true" ht="22.8" hidden="false" customHeight="true" outlineLevel="0" collapsed="false">
      <c r="B175" s="147"/>
      <c r="D175" s="148" t="s">
        <v>73</v>
      </c>
      <c r="E175" s="158" t="s">
        <v>231</v>
      </c>
      <c r="F175" s="158" t="s">
        <v>232</v>
      </c>
      <c r="I175" s="150"/>
      <c r="J175" s="159" t="n">
        <f aca="false">BK175</f>
        <v>0</v>
      </c>
      <c r="L175" s="147"/>
      <c r="M175" s="152"/>
      <c r="N175" s="153"/>
      <c r="O175" s="153"/>
      <c r="P175" s="154" t="n">
        <f aca="false">P176</f>
        <v>0</v>
      </c>
      <c r="Q175" s="153"/>
      <c r="R175" s="154" t="n">
        <f aca="false">R176</f>
        <v>0</v>
      </c>
      <c r="S175" s="153"/>
      <c r="T175" s="155" t="n">
        <f aca="false">T176</f>
        <v>0</v>
      </c>
      <c r="AR175" s="148" t="s">
        <v>79</v>
      </c>
      <c r="AT175" s="156" t="s">
        <v>73</v>
      </c>
      <c r="AU175" s="156" t="s">
        <v>79</v>
      </c>
      <c r="AY175" s="148" t="s">
        <v>125</v>
      </c>
      <c r="BK175" s="157" t="n">
        <f aca="false">BK176</f>
        <v>0</v>
      </c>
    </row>
    <row r="176" s="27" customFormat="true" ht="21.75" hidden="false" customHeight="true" outlineLevel="0" collapsed="false">
      <c r="A176" s="22"/>
      <c r="B176" s="160"/>
      <c r="C176" s="161" t="s">
        <v>233</v>
      </c>
      <c r="D176" s="161" t="s">
        <v>127</v>
      </c>
      <c r="E176" s="162" t="s">
        <v>234</v>
      </c>
      <c r="F176" s="163" t="s">
        <v>235</v>
      </c>
      <c r="G176" s="164" t="s">
        <v>217</v>
      </c>
      <c r="H176" s="165" t="n">
        <v>1.801</v>
      </c>
      <c r="I176" s="166"/>
      <c r="J176" s="167" t="n">
        <f aca="false">ROUND(I176*H176,2)</f>
        <v>0</v>
      </c>
      <c r="K176" s="163" t="s">
        <v>145</v>
      </c>
      <c r="L176" s="23"/>
      <c r="M176" s="168"/>
      <c r="N176" s="169" t="s">
        <v>40</v>
      </c>
      <c r="O176" s="60"/>
      <c r="P176" s="170" t="n">
        <f aca="false">O176*H176</f>
        <v>0</v>
      </c>
      <c r="Q176" s="170" t="n">
        <v>0</v>
      </c>
      <c r="R176" s="170" t="n">
        <f aca="false">Q176*H176</f>
        <v>0</v>
      </c>
      <c r="S176" s="170" t="n">
        <v>0</v>
      </c>
      <c r="T176" s="171" t="n">
        <f aca="false">S176*H176</f>
        <v>0</v>
      </c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R176" s="172" t="s">
        <v>131</v>
      </c>
      <c r="AT176" s="172" t="s">
        <v>127</v>
      </c>
      <c r="AU176" s="172" t="s">
        <v>132</v>
      </c>
      <c r="AY176" s="3" t="s">
        <v>125</v>
      </c>
      <c r="BE176" s="173" t="n">
        <f aca="false">IF(N176="základní",J176,0)</f>
        <v>0</v>
      </c>
      <c r="BF176" s="173" t="n">
        <f aca="false">IF(N176="snížená",J176,0)</f>
        <v>0</v>
      </c>
      <c r="BG176" s="173" t="n">
        <f aca="false">IF(N176="zákl. přenesená",J176,0)</f>
        <v>0</v>
      </c>
      <c r="BH176" s="173" t="n">
        <f aca="false">IF(N176="sníž. přenesená",J176,0)</f>
        <v>0</v>
      </c>
      <c r="BI176" s="173" t="n">
        <f aca="false">IF(N176="nulová",J176,0)</f>
        <v>0</v>
      </c>
      <c r="BJ176" s="3" t="s">
        <v>132</v>
      </c>
      <c r="BK176" s="173" t="n">
        <f aca="false">ROUND(I176*H176,2)</f>
        <v>0</v>
      </c>
      <c r="BL176" s="3" t="s">
        <v>131</v>
      </c>
      <c r="BM176" s="172" t="s">
        <v>236</v>
      </c>
    </row>
    <row r="177" s="146" customFormat="true" ht="25.9" hidden="false" customHeight="true" outlineLevel="0" collapsed="false">
      <c r="B177" s="147"/>
      <c r="D177" s="148" t="s">
        <v>73</v>
      </c>
      <c r="E177" s="149" t="s">
        <v>237</v>
      </c>
      <c r="F177" s="149" t="s">
        <v>238</v>
      </c>
      <c r="I177" s="150"/>
      <c r="J177" s="151" t="n">
        <f aca="false">BK177</f>
        <v>0</v>
      </c>
      <c r="L177" s="147"/>
      <c r="M177" s="152"/>
      <c r="N177" s="153"/>
      <c r="O177" s="153"/>
      <c r="P177" s="154" t="n">
        <f aca="false">P178+P181+P194+P197+P206+P220+P225+P238+P243+P254+P263</f>
        <v>0</v>
      </c>
      <c r="Q177" s="153"/>
      <c r="R177" s="154" t="n">
        <f aca="false">R178+R181+R194+R197+R206+R220+R225+R238+R243+R254+R263</f>
        <v>0.60085781</v>
      </c>
      <c r="S177" s="153"/>
      <c r="T177" s="155" t="n">
        <f aca="false">T178+T181+T194+T197+T206+T220+T225+T238+T243+T254+T263</f>
        <v>0.43446704</v>
      </c>
      <c r="AR177" s="148" t="s">
        <v>132</v>
      </c>
      <c r="AT177" s="156" t="s">
        <v>73</v>
      </c>
      <c r="AU177" s="156" t="s">
        <v>74</v>
      </c>
      <c r="AY177" s="148" t="s">
        <v>125</v>
      </c>
      <c r="BK177" s="157" t="n">
        <f aca="false">BK178+BK181+BK194+BK197+BK206+BK220+BK225+BK238+BK243+BK254+BK263</f>
        <v>0</v>
      </c>
    </row>
    <row r="178" s="146" customFormat="true" ht="22.8" hidden="false" customHeight="true" outlineLevel="0" collapsed="false">
      <c r="B178" s="147"/>
      <c r="D178" s="148" t="s">
        <v>73</v>
      </c>
      <c r="E178" s="158" t="s">
        <v>239</v>
      </c>
      <c r="F178" s="158" t="s">
        <v>240</v>
      </c>
      <c r="I178" s="150"/>
      <c r="J178" s="159" t="n">
        <f aca="false">BK178</f>
        <v>0</v>
      </c>
      <c r="L178" s="147"/>
      <c r="M178" s="152"/>
      <c r="N178" s="153"/>
      <c r="O178" s="153"/>
      <c r="P178" s="154" t="n">
        <f aca="false">SUM(P179:P180)</f>
        <v>0</v>
      </c>
      <c r="Q178" s="153"/>
      <c r="R178" s="154" t="n">
        <f aca="false">SUM(R179:R180)</f>
        <v>0.00157</v>
      </c>
      <c r="S178" s="153"/>
      <c r="T178" s="155" t="n">
        <f aca="false">SUM(T179:T180)</f>
        <v>0</v>
      </c>
      <c r="AR178" s="148" t="s">
        <v>132</v>
      </c>
      <c r="AT178" s="156" t="s">
        <v>73</v>
      </c>
      <c r="AU178" s="156" t="s">
        <v>79</v>
      </c>
      <c r="AY178" s="148" t="s">
        <v>125</v>
      </c>
      <c r="BK178" s="157" t="n">
        <f aca="false">SUM(BK179:BK180)</f>
        <v>0</v>
      </c>
    </row>
    <row r="179" s="27" customFormat="true" ht="24.15" hidden="false" customHeight="true" outlineLevel="0" collapsed="false">
      <c r="A179" s="22"/>
      <c r="B179" s="160"/>
      <c r="C179" s="161" t="s">
        <v>241</v>
      </c>
      <c r="D179" s="161" t="s">
        <v>127</v>
      </c>
      <c r="E179" s="162" t="s">
        <v>242</v>
      </c>
      <c r="F179" s="163" t="s">
        <v>243</v>
      </c>
      <c r="G179" s="164" t="s">
        <v>130</v>
      </c>
      <c r="H179" s="165" t="n">
        <v>1</v>
      </c>
      <c r="I179" s="166"/>
      <c r="J179" s="167" t="n">
        <f aca="false">ROUND(I179*H179,2)</f>
        <v>0</v>
      </c>
      <c r="K179" s="163"/>
      <c r="L179" s="23"/>
      <c r="M179" s="168"/>
      <c r="N179" s="169" t="s">
        <v>40</v>
      </c>
      <c r="O179" s="60"/>
      <c r="P179" s="170" t="n">
        <f aca="false">O179*H179</f>
        <v>0</v>
      </c>
      <c r="Q179" s="170" t="n">
        <v>0.00157</v>
      </c>
      <c r="R179" s="170" t="n">
        <f aca="false">Q179*H179</f>
        <v>0.00157</v>
      </c>
      <c r="S179" s="170" t="n">
        <v>0</v>
      </c>
      <c r="T179" s="171" t="n">
        <f aca="false">S179*H179</f>
        <v>0</v>
      </c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R179" s="172" t="s">
        <v>204</v>
      </c>
      <c r="AT179" s="172" t="s">
        <v>127</v>
      </c>
      <c r="AU179" s="172" t="s">
        <v>132</v>
      </c>
      <c r="AY179" s="3" t="s">
        <v>125</v>
      </c>
      <c r="BE179" s="173" t="n">
        <f aca="false">IF(N179="základní",J179,0)</f>
        <v>0</v>
      </c>
      <c r="BF179" s="173" t="n">
        <f aca="false">IF(N179="snížená",J179,0)</f>
        <v>0</v>
      </c>
      <c r="BG179" s="173" t="n">
        <f aca="false">IF(N179="zákl. přenesená",J179,0)</f>
        <v>0</v>
      </c>
      <c r="BH179" s="173" t="n">
        <f aca="false">IF(N179="sníž. přenesená",J179,0)</f>
        <v>0</v>
      </c>
      <c r="BI179" s="173" t="n">
        <f aca="false">IF(N179="nulová",J179,0)</f>
        <v>0</v>
      </c>
      <c r="BJ179" s="3" t="s">
        <v>132</v>
      </c>
      <c r="BK179" s="173" t="n">
        <f aca="false">ROUND(I179*H179,2)</f>
        <v>0</v>
      </c>
      <c r="BL179" s="3" t="s">
        <v>204</v>
      </c>
      <c r="BM179" s="172" t="s">
        <v>244</v>
      </c>
    </row>
    <row r="180" s="27" customFormat="true" ht="24.15" hidden="false" customHeight="true" outlineLevel="0" collapsed="false">
      <c r="A180" s="22"/>
      <c r="B180" s="160"/>
      <c r="C180" s="161" t="s">
        <v>245</v>
      </c>
      <c r="D180" s="161" t="s">
        <v>127</v>
      </c>
      <c r="E180" s="162" t="s">
        <v>246</v>
      </c>
      <c r="F180" s="163" t="s">
        <v>247</v>
      </c>
      <c r="G180" s="164" t="s">
        <v>248</v>
      </c>
      <c r="H180" s="203"/>
      <c r="I180" s="166"/>
      <c r="J180" s="167" t="n">
        <f aca="false">ROUND(I180*H180,2)</f>
        <v>0</v>
      </c>
      <c r="K180" s="163" t="s">
        <v>145</v>
      </c>
      <c r="L180" s="23"/>
      <c r="M180" s="168"/>
      <c r="N180" s="169" t="s">
        <v>40</v>
      </c>
      <c r="O180" s="60"/>
      <c r="P180" s="170" t="n">
        <f aca="false">O180*H180</f>
        <v>0</v>
      </c>
      <c r="Q180" s="170" t="n">
        <v>0</v>
      </c>
      <c r="R180" s="170" t="n">
        <f aca="false">Q180*H180</f>
        <v>0</v>
      </c>
      <c r="S180" s="170" t="n">
        <v>0</v>
      </c>
      <c r="T180" s="171" t="n">
        <f aca="false">S180*H180</f>
        <v>0</v>
      </c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R180" s="172" t="s">
        <v>204</v>
      </c>
      <c r="AT180" s="172" t="s">
        <v>127</v>
      </c>
      <c r="AU180" s="172" t="s">
        <v>132</v>
      </c>
      <c r="AY180" s="3" t="s">
        <v>125</v>
      </c>
      <c r="BE180" s="173" t="n">
        <f aca="false">IF(N180="základní",J180,0)</f>
        <v>0</v>
      </c>
      <c r="BF180" s="173" t="n">
        <f aca="false">IF(N180="snížená",J180,0)</f>
        <v>0</v>
      </c>
      <c r="BG180" s="173" t="n">
        <f aca="false">IF(N180="zákl. přenesená",J180,0)</f>
        <v>0</v>
      </c>
      <c r="BH180" s="173" t="n">
        <f aca="false">IF(N180="sníž. přenesená",J180,0)</f>
        <v>0</v>
      </c>
      <c r="BI180" s="173" t="n">
        <f aca="false">IF(N180="nulová",J180,0)</f>
        <v>0</v>
      </c>
      <c r="BJ180" s="3" t="s">
        <v>132</v>
      </c>
      <c r="BK180" s="173" t="n">
        <f aca="false">ROUND(I180*H180,2)</f>
        <v>0</v>
      </c>
      <c r="BL180" s="3" t="s">
        <v>204</v>
      </c>
      <c r="BM180" s="172" t="s">
        <v>249</v>
      </c>
    </row>
    <row r="181" s="146" customFormat="true" ht="22.8" hidden="false" customHeight="true" outlineLevel="0" collapsed="false">
      <c r="B181" s="147"/>
      <c r="D181" s="148" t="s">
        <v>73</v>
      </c>
      <c r="E181" s="158" t="s">
        <v>250</v>
      </c>
      <c r="F181" s="158" t="s">
        <v>251</v>
      </c>
      <c r="I181" s="150"/>
      <c r="J181" s="159" t="n">
        <f aca="false">BK181</f>
        <v>0</v>
      </c>
      <c r="L181" s="147"/>
      <c r="M181" s="152"/>
      <c r="N181" s="153"/>
      <c r="O181" s="153"/>
      <c r="P181" s="154" t="n">
        <f aca="false">SUM(P182:P193)</f>
        <v>0</v>
      </c>
      <c r="Q181" s="153"/>
      <c r="R181" s="154" t="n">
        <f aca="false">SUM(R182:R193)</f>
        <v>0.04947</v>
      </c>
      <c r="S181" s="153"/>
      <c r="T181" s="155" t="n">
        <f aca="false">SUM(T182:T193)</f>
        <v>0.13314</v>
      </c>
      <c r="AR181" s="148" t="s">
        <v>132</v>
      </c>
      <c r="AT181" s="156" t="s">
        <v>73</v>
      </c>
      <c r="AU181" s="156" t="s">
        <v>79</v>
      </c>
      <c r="AY181" s="148" t="s">
        <v>125</v>
      </c>
      <c r="BK181" s="157" t="n">
        <f aca="false">SUM(BK182:BK193)</f>
        <v>0</v>
      </c>
    </row>
    <row r="182" s="27" customFormat="true" ht="16.5" hidden="false" customHeight="true" outlineLevel="0" collapsed="false">
      <c r="A182" s="22"/>
      <c r="B182" s="160"/>
      <c r="C182" s="161" t="s">
        <v>252</v>
      </c>
      <c r="D182" s="161" t="s">
        <v>127</v>
      </c>
      <c r="E182" s="162" t="s">
        <v>253</v>
      </c>
      <c r="F182" s="163" t="s">
        <v>254</v>
      </c>
      <c r="G182" s="164" t="s">
        <v>255</v>
      </c>
      <c r="H182" s="165" t="n">
        <v>1</v>
      </c>
      <c r="I182" s="166"/>
      <c r="J182" s="167" t="n">
        <f aca="false">ROUND(I182*H182,2)</f>
        <v>0</v>
      </c>
      <c r="K182" s="163" t="s">
        <v>145</v>
      </c>
      <c r="L182" s="23"/>
      <c r="M182" s="168"/>
      <c r="N182" s="169" t="s">
        <v>40</v>
      </c>
      <c r="O182" s="60"/>
      <c r="P182" s="170" t="n">
        <f aca="false">O182*H182</f>
        <v>0</v>
      </c>
      <c r="Q182" s="170" t="n">
        <v>0</v>
      </c>
      <c r="R182" s="170" t="n">
        <f aca="false">Q182*H182</f>
        <v>0</v>
      </c>
      <c r="S182" s="170" t="n">
        <v>0.0342</v>
      </c>
      <c r="T182" s="171" t="n">
        <f aca="false">S182*H182</f>
        <v>0.0342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172" t="s">
        <v>204</v>
      </c>
      <c r="AT182" s="172" t="s">
        <v>127</v>
      </c>
      <c r="AU182" s="172" t="s">
        <v>132</v>
      </c>
      <c r="AY182" s="3" t="s">
        <v>125</v>
      </c>
      <c r="BE182" s="173" t="n">
        <f aca="false">IF(N182="základní",J182,0)</f>
        <v>0</v>
      </c>
      <c r="BF182" s="173" t="n">
        <f aca="false">IF(N182="snížená",J182,0)</f>
        <v>0</v>
      </c>
      <c r="BG182" s="173" t="n">
        <f aca="false">IF(N182="zákl. přenesená",J182,0)</f>
        <v>0</v>
      </c>
      <c r="BH182" s="173" t="n">
        <f aca="false">IF(N182="sníž. přenesená",J182,0)</f>
        <v>0</v>
      </c>
      <c r="BI182" s="173" t="n">
        <f aca="false">IF(N182="nulová",J182,0)</f>
        <v>0</v>
      </c>
      <c r="BJ182" s="3" t="s">
        <v>132</v>
      </c>
      <c r="BK182" s="173" t="n">
        <f aca="false">ROUND(I182*H182,2)</f>
        <v>0</v>
      </c>
      <c r="BL182" s="3" t="s">
        <v>204</v>
      </c>
      <c r="BM182" s="172" t="s">
        <v>256</v>
      </c>
    </row>
    <row r="183" s="27" customFormat="true" ht="24.15" hidden="false" customHeight="true" outlineLevel="0" collapsed="false">
      <c r="A183" s="22"/>
      <c r="B183" s="160"/>
      <c r="C183" s="161" t="s">
        <v>257</v>
      </c>
      <c r="D183" s="161" t="s">
        <v>127</v>
      </c>
      <c r="E183" s="162" t="s">
        <v>258</v>
      </c>
      <c r="F183" s="163" t="s">
        <v>259</v>
      </c>
      <c r="G183" s="164" t="s">
        <v>255</v>
      </c>
      <c r="H183" s="165" t="n">
        <v>1</v>
      </c>
      <c r="I183" s="166"/>
      <c r="J183" s="167" t="n">
        <f aca="false">ROUND(I183*H183,2)</f>
        <v>0</v>
      </c>
      <c r="K183" s="163" t="s">
        <v>145</v>
      </c>
      <c r="L183" s="23"/>
      <c r="M183" s="168"/>
      <c r="N183" s="169" t="s">
        <v>40</v>
      </c>
      <c r="O183" s="60"/>
      <c r="P183" s="170" t="n">
        <f aca="false">O183*H183</f>
        <v>0</v>
      </c>
      <c r="Q183" s="170" t="n">
        <v>0.02894</v>
      </c>
      <c r="R183" s="170" t="n">
        <f aca="false">Q183*H183</f>
        <v>0.02894</v>
      </c>
      <c r="S183" s="170" t="n">
        <v>0</v>
      </c>
      <c r="T183" s="171" t="n">
        <f aca="false">S183*H183</f>
        <v>0</v>
      </c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R183" s="172" t="s">
        <v>204</v>
      </c>
      <c r="AT183" s="172" t="s">
        <v>127</v>
      </c>
      <c r="AU183" s="172" t="s">
        <v>132</v>
      </c>
      <c r="AY183" s="3" t="s">
        <v>125</v>
      </c>
      <c r="BE183" s="173" t="n">
        <f aca="false">IF(N183="základní",J183,0)</f>
        <v>0</v>
      </c>
      <c r="BF183" s="173" t="n">
        <f aca="false">IF(N183="snížená",J183,0)</f>
        <v>0</v>
      </c>
      <c r="BG183" s="173" t="n">
        <f aca="false">IF(N183="zákl. přenesená",J183,0)</f>
        <v>0</v>
      </c>
      <c r="BH183" s="173" t="n">
        <f aca="false">IF(N183="sníž. přenesená",J183,0)</f>
        <v>0</v>
      </c>
      <c r="BI183" s="173" t="n">
        <f aca="false">IF(N183="nulová",J183,0)</f>
        <v>0</v>
      </c>
      <c r="BJ183" s="3" t="s">
        <v>132</v>
      </c>
      <c r="BK183" s="173" t="n">
        <f aca="false">ROUND(I183*H183,2)</f>
        <v>0</v>
      </c>
      <c r="BL183" s="3" t="s">
        <v>204</v>
      </c>
      <c r="BM183" s="172" t="s">
        <v>260</v>
      </c>
    </row>
    <row r="184" s="27" customFormat="true" ht="16.5" hidden="false" customHeight="true" outlineLevel="0" collapsed="false">
      <c r="A184" s="22"/>
      <c r="B184" s="160"/>
      <c r="C184" s="161" t="s">
        <v>261</v>
      </c>
      <c r="D184" s="161" t="s">
        <v>127</v>
      </c>
      <c r="E184" s="162" t="s">
        <v>262</v>
      </c>
      <c r="F184" s="163" t="s">
        <v>263</v>
      </c>
      <c r="G184" s="164" t="s">
        <v>255</v>
      </c>
      <c r="H184" s="165" t="n">
        <v>1</v>
      </c>
      <c r="I184" s="166"/>
      <c r="J184" s="167" t="n">
        <f aca="false">ROUND(I184*H184,2)</f>
        <v>0</v>
      </c>
      <c r="K184" s="163" t="s">
        <v>145</v>
      </c>
      <c r="L184" s="23"/>
      <c r="M184" s="168"/>
      <c r="N184" s="169" t="s">
        <v>40</v>
      </c>
      <c r="O184" s="60"/>
      <c r="P184" s="170" t="n">
        <f aca="false">O184*H184</f>
        <v>0</v>
      </c>
      <c r="Q184" s="170" t="n">
        <v>0</v>
      </c>
      <c r="R184" s="170" t="n">
        <f aca="false">Q184*H184</f>
        <v>0</v>
      </c>
      <c r="S184" s="170" t="n">
        <v>0.01946</v>
      </c>
      <c r="T184" s="171" t="n">
        <f aca="false">S184*H184</f>
        <v>0.01946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72" t="s">
        <v>204</v>
      </c>
      <c r="AT184" s="172" t="s">
        <v>127</v>
      </c>
      <c r="AU184" s="172" t="s">
        <v>132</v>
      </c>
      <c r="AY184" s="3" t="s">
        <v>125</v>
      </c>
      <c r="BE184" s="173" t="n">
        <f aca="false">IF(N184="základní",J184,0)</f>
        <v>0</v>
      </c>
      <c r="BF184" s="173" t="n">
        <f aca="false">IF(N184="snížená",J184,0)</f>
        <v>0</v>
      </c>
      <c r="BG184" s="173" t="n">
        <f aca="false">IF(N184="zákl. přenesená",J184,0)</f>
        <v>0</v>
      </c>
      <c r="BH184" s="173" t="n">
        <f aca="false">IF(N184="sníž. přenesená",J184,0)</f>
        <v>0</v>
      </c>
      <c r="BI184" s="173" t="n">
        <f aca="false">IF(N184="nulová",J184,0)</f>
        <v>0</v>
      </c>
      <c r="BJ184" s="3" t="s">
        <v>132</v>
      </c>
      <c r="BK184" s="173" t="n">
        <f aca="false">ROUND(I184*H184,2)</f>
        <v>0</v>
      </c>
      <c r="BL184" s="3" t="s">
        <v>204</v>
      </c>
      <c r="BM184" s="172" t="s">
        <v>264</v>
      </c>
    </row>
    <row r="185" s="27" customFormat="true" ht="24.15" hidden="false" customHeight="true" outlineLevel="0" collapsed="false">
      <c r="A185" s="22"/>
      <c r="B185" s="160"/>
      <c r="C185" s="161" t="s">
        <v>265</v>
      </c>
      <c r="D185" s="161" t="s">
        <v>127</v>
      </c>
      <c r="E185" s="162" t="s">
        <v>266</v>
      </c>
      <c r="F185" s="163" t="s">
        <v>267</v>
      </c>
      <c r="G185" s="164" t="s">
        <v>255</v>
      </c>
      <c r="H185" s="165" t="n">
        <v>1</v>
      </c>
      <c r="I185" s="166"/>
      <c r="J185" s="167" t="n">
        <f aca="false">ROUND(I185*H185,2)</f>
        <v>0</v>
      </c>
      <c r="K185" s="163" t="s">
        <v>145</v>
      </c>
      <c r="L185" s="23"/>
      <c r="M185" s="168"/>
      <c r="N185" s="169" t="s">
        <v>40</v>
      </c>
      <c r="O185" s="60"/>
      <c r="P185" s="170" t="n">
        <f aca="false">O185*H185</f>
        <v>0</v>
      </c>
      <c r="Q185" s="170" t="n">
        <v>0.01497</v>
      </c>
      <c r="R185" s="170" t="n">
        <f aca="false">Q185*H185</f>
        <v>0.01497</v>
      </c>
      <c r="S185" s="170" t="n">
        <v>0</v>
      </c>
      <c r="T185" s="171" t="n">
        <f aca="false">S185*H185</f>
        <v>0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72" t="s">
        <v>204</v>
      </c>
      <c r="AT185" s="172" t="s">
        <v>127</v>
      </c>
      <c r="AU185" s="172" t="s">
        <v>132</v>
      </c>
      <c r="AY185" s="3" t="s">
        <v>125</v>
      </c>
      <c r="BE185" s="173" t="n">
        <f aca="false">IF(N185="základní",J185,0)</f>
        <v>0</v>
      </c>
      <c r="BF185" s="173" t="n">
        <f aca="false">IF(N185="snížená",J185,0)</f>
        <v>0</v>
      </c>
      <c r="BG185" s="173" t="n">
        <f aca="false">IF(N185="zákl. přenesená",J185,0)</f>
        <v>0</v>
      </c>
      <c r="BH185" s="173" t="n">
        <f aca="false">IF(N185="sníž. přenesená",J185,0)</f>
        <v>0</v>
      </c>
      <c r="BI185" s="173" t="n">
        <f aca="false">IF(N185="nulová",J185,0)</f>
        <v>0</v>
      </c>
      <c r="BJ185" s="3" t="s">
        <v>132</v>
      </c>
      <c r="BK185" s="173" t="n">
        <f aca="false">ROUND(I185*H185,2)</f>
        <v>0</v>
      </c>
      <c r="BL185" s="3" t="s">
        <v>204</v>
      </c>
      <c r="BM185" s="172" t="s">
        <v>268</v>
      </c>
    </row>
    <row r="186" s="27" customFormat="true" ht="24.15" hidden="false" customHeight="true" outlineLevel="0" collapsed="false">
      <c r="A186" s="22"/>
      <c r="B186" s="160"/>
      <c r="C186" s="161" t="s">
        <v>269</v>
      </c>
      <c r="D186" s="161" t="s">
        <v>127</v>
      </c>
      <c r="E186" s="162" t="s">
        <v>270</v>
      </c>
      <c r="F186" s="163" t="s">
        <v>271</v>
      </c>
      <c r="G186" s="164" t="s">
        <v>255</v>
      </c>
      <c r="H186" s="165" t="n">
        <v>1</v>
      </c>
      <c r="I186" s="166"/>
      <c r="J186" s="167" t="n">
        <f aca="false">ROUND(I186*H186,2)</f>
        <v>0</v>
      </c>
      <c r="K186" s="163" t="s">
        <v>145</v>
      </c>
      <c r="L186" s="23"/>
      <c r="M186" s="168"/>
      <c r="N186" s="169" t="s">
        <v>40</v>
      </c>
      <c r="O186" s="60"/>
      <c r="P186" s="170" t="n">
        <f aca="false">O186*H186</f>
        <v>0</v>
      </c>
      <c r="Q186" s="170" t="n">
        <v>0</v>
      </c>
      <c r="R186" s="170" t="n">
        <f aca="false">Q186*H186</f>
        <v>0</v>
      </c>
      <c r="S186" s="170" t="n">
        <v>0.0092</v>
      </c>
      <c r="T186" s="171" t="n">
        <f aca="false">S186*H186</f>
        <v>0.0092</v>
      </c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R186" s="172" t="s">
        <v>204</v>
      </c>
      <c r="AT186" s="172" t="s">
        <v>127</v>
      </c>
      <c r="AU186" s="172" t="s">
        <v>132</v>
      </c>
      <c r="AY186" s="3" t="s">
        <v>125</v>
      </c>
      <c r="BE186" s="173" t="n">
        <f aca="false">IF(N186="základní",J186,0)</f>
        <v>0</v>
      </c>
      <c r="BF186" s="173" t="n">
        <f aca="false">IF(N186="snížená",J186,0)</f>
        <v>0</v>
      </c>
      <c r="BG186" s="173" t="n">
        <f aca="false">IF(N186="zákl. přenesená",J186,0)</f>
        <v>0</v>
      </c>
      <c r="BH186" s="173" t="n">
        <f aca="false">IF(N186="sníž. přenesená",J186,0)</f>
        <v>0</v>
      </c>
      <c r="BI186" s="173" t="n">
        <f aca="false">IF(N186="nulová",J186,0)</f>
        <v>0</v>
      </c>
      <c r="BJ186" s="3" t="s">
        <v>132</v>
      </c>
      <c r="BK186" s="173" t="n">
        <f aca="false">ROUND(I186*H186,2)</f>
        <v>0</v>
      </c>
      <c r="BL186" s="3" t="s">
        <v>204</v>
      </c>
      <c r="BM186" s="172" t="s">
        <v>272</v>
      </c>
    </row>
    <row r="187" s="27" customFormat="true" ht="24.15" hidden="false" customHeight="true" outlineLevel="0" collapsed="false">
      <c r="A187" s="22"/>
      <c r="B187" s="160"/>
      <c r="C187" s="161" t="s">
        <v>273</v>
      </c>
      <c r="D187" s="161" t="s">
        <v>127</v>
      </c>
      <c r="E187" s="162" t="s">
        <v>274</v>
      </c>
      <c r="F187" s="163" t="s">
        <v>275</v>
      </c>
      <c r="G187" s="164" t="s">
        <v>255</v>
      </c>
      <c r="H187" s="165" t="n">
        <v>1</v>
      </c>
      <c r="I187" s="166"/>
      <c r="J187" s="167" t="n">
        <f aca="false">ROUND(I187*H187,2)</f>
        <v>0</v>
      </c>
      <c r="K187" s="163"/>
      <c r="L187" s="23"/>
      <c r="M187" s="168"/>
      <c r="N187" s="169" t="s">
        <v>40</v>
      </c>
      <c r="O187" s="60"/>
      <c r="P187" s="170" t="n">
        <f aca="false">O187*H187</f>
        <v>0</v>
      </c>
      <c r="Q187" s="170" t="n">
        <v>0</v>
      </c>
      <c r="R187" s="170" t="n">
        <f aca="false">Q187*H187</f>
        <v>0</v>
      </c>
      <c r="S187" s="170" t="n">
        <v>0.067</v>
      </c>
      <c r="T187" s="171" t="n">
        <f aca="false">S187*H187</f>
        <v>0.067</v>
      </c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R187" s="172" t="s">
        <v>204</v>
      </c>
      <c r="AT187" s="172" t="s">
        <v>127</v>
      </c>
      <c r="AU187" s="172" t="s">
        <v>132</v>
      </c>
      <c r="AY187" s="3" t="s">
        <v>125</v>
      </c>
      <c r="BE187" s="173" t="n">
        <f aca="false">IF(N187="základní",J187,0)</f>
        <v>0</v>
      </c>
      <c r="BF187" s="173" t="n">
        <f aca="false">IF(N187="snížená",J187,0)</f>
        <v>0</v>
      </c>
      <c r="BG187" s="173" t="n">
        <f aca="false">IF(N187="zákl. přenesená",J187,0)</f>
        <v>0</v>
      </c>
      <c r="BH187" s="173" t="n">
        <f aca="false">IF(N187="sníž. přenesená",J187,0)</f>
        <v>0</v>
      </c>
      <c r="BI187" s="173" t="n">
        <f aca="false">IF(N187="nulová",J187,0)</f>
        <v>0</v>
      </c>
      <c r="BJ187" s="3" t="s">
        <v>132</v>
      </c>
      <c r="BK187" s="173" t="n">
        <f aca="false">ROUND(I187*H187,2)</f>
        <v>0</v>
      </c>
      <c r="BL187" s="3" t="s">
        <v>204</v>
      </c>
      <c r="BM187" s="172" t="s">
        <v>276</v>
      </c>
    </row>
    <row r="188" s="27" customFormat="true" ht="16.5" hidden="false" customHeight="true" outlineLevel="0" collapsed="false">
      <c r="A188" s="22"/>
      <c r="B188" s="160"/>
      <c r="C188" s="161" t="s">
        <v>277</v>
      </c>
      <c r="D188" s="161" t="s">
        <v>127</v>
      </c>
      <c r="E188" s="162" t="s">
        <v>278</v>
      </c>
      <c r="F188" s="163" t="s">
        <v>279</v>
      </c>
      <c r="G188" s="164" t="s">
        <v>255</v>
      </c>
      <c r="H188" s="165" t="n">
        <v>1</v>
      </c>
      <c r="I188" s="166"/>
      <c r="J188" s="167" t="n">
        <f aca="false">ROUND(I188*H188,2)</f>
        <v>0</v>
      </c>
      <c r="K188" s="163" t="s">
        <v>145</v>
      </c>
      <c r="L188" s="23"/>
      <c r="M188" s="168"/>
      <c r="N188" s="169" t="s">
        <v>40</v>
      </c>
      <c r="O188" s="60"/>
      <c r="P188" s="170" t="n">
        <f aca="false">O188*H188</f>
        <v>0</v>
      </c>
      <c r="Q188" s="170" t="n">
        <v>0</v>
      </c>
      <c r="R188" s="170" t="n">
        <f aca="false">Q188*H188</f>
        <v>0</v>
      </c>
      <c r="S188" s="170" t="n">
        <v>0.00156</v>
      </c>
      <c r="T188" s="171" t="n">
        <f aca="false">S188*H188</f>
        <v>0.00156</v>
      </c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R188" s="172" t="s">
        <v>204</v>
      </c>
      <c r="AT188" s="172" t="s">
        <v>127</v>
      </c>
      <c r="AU188" s="172" t="s">
        <v>132</v>
      </c>
      <c r="AY188" s="3" t="s">
        <v>125</v>
      </c>
      <c r="BE188" s="173" t="n">
        <f aca="false">IF(N188="základní",J188,0)</f>
        <v>0</v>
      </c>
      <c r="BF188" s="173" t="n">
        <f aca="false">IF(N188="snížená",J188,0)</f>
        <v>0</v>
      </c>
      <c r="BG188" s="173" t="n">
        <f aca="false">IF(N188="zákl. přenesená",J188,0)</f>
        <v>0</v>
      </c>
      <c r="BH188" s="173" t="n">
        <f aca="false">IF(N188="sníž. přenesená",J188,0)</f>
        <v>0</v>
      </c>
      <c r="BI188" s="173" t="n">
        <f aca="false">IF(N188="nulová",J188,0)</f>
        <v>0</v>
      </c>
      <c r="BJ188" s="3" t="s">
        <v>132</v>
      </c>
      <c r="BK188" s="173" t="n">
        <f aca="false">ROUND(I188*H188,2)</f>
        <v>0</v>
      </c>
      <c r="BL188" s="3" t="s">
        <v>204</v>
      </c>
      <c r="BM188" s="172" t="s">
        <v>280</v>
      </c>
    </row>
    <row r="189" s="27" customFormat="true" ht="16.5" hidden="false" customHeight="true" outlineLevel="0" collapsed="false">
      <c r="A189" s="22"/>
      <c r="B189" s="160"/>
      <c r="C189" s="161" t="s">
        <v>281</v>
      </c>
      <c r="D189" s="161" t="s">
        <v>127</v>
      </c>
      <c r="E189" s="162" t="s">
        <v>282</v>
      </c>
      <c r="F189" s="163" t="s">
        <v>283</v>
      </c>
      <c r="G189" s="164" t="s">
        <v>255</v>
      </c>
      <c r="H189" s="165" t="n">
        <v>2</v>
      </c>
      <c r="I189" s="166"/>
      <c r="J189" s="167" t="n">
        <f aca="false">ROUND(I189*H189,2)</f>
        <v>0</v>
      </c>
      <c r="K189" s="163" t="s">
        <v>145</v>
      </c>
      <c r="L189" s="23"/>
      <c r="M189" s="168"/>
      <c r="N189" s="169" t="s">
        <v>40</v>
      </c>
      <c r="O189" s="60"/>
      <c r="P189" s="170" t="n">
        <f aca="false">O189*H189</f>
        <v>0</v>
      </c>
      <c r="Q189" s="170" t="n">
        <v>0</v>
      </c>
      <c r="R189" s="170" t="n">
        <f aca="false">Q189*H189</f>
        <v>0</v>
      </c>
      <c r="S189" s="170" t="n">
        <v>0.00086</v>
      </c>
      <c r="T189" s="171" t="n">
        <f aca="false">S189*H189</f>
        <v>0.00172</v>
      </c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R189" s="172" t="s">
        <v>204</v>
      </c>
      <c r="AT189" s="172" t="s">
        <v>127</v>
      </c>
      <c r="AU189" s="172" t="s">
        <v>132</v>
      </c>
      <c r="AY189" s="3" t="s">
        <v>125</v>
      </c>
      <c r="BE189" s="173" t="n">
        <f aca="false">IF(N189="základní",J189,0)</f>
        <v>0</v>
      </c>
      <c r="BF189" s="173" t="n">
        <f aca="false">IF(N189="snížená",J189,0)</f>
        <v>0</v>
      </c>
      <c r="BG189" s="173" t="n">
        <f aca="false">IF(N189="zákl. přenesená",J189,0)</f>
        <v>0</v>
      </c>
      <c r="BH189" s="173" t="n">
        <f aca="false">IF(N189="sníž. přenesená",J189,0)</f>
        <v>0</v>
      </c>
      <c r="BI189" s="173" t="n">
        <f aca="false">IF(N189="nulová",J189,0)</f>
        <v>0</v>
      </c>
      <c r="BJ189" s="3" t="s">
        <v>132</v>
      </c>
      <c r="BK189" s="173" t="n">
        <f aca="false">ROUND(I189*H189,2)</f>
        <v>0</v>
      </c>
      <c r="BL189" s="3" t="s">
        <v>204</v>
      </c>
      <c r="BM189" s="172" t="s">
        <v>284</v>
      </c>
    </row>
    <row r="190" s="27" customFormat="true" ht="24.15" hidden="false" customHeight="true" outlineLevel="0" collapsed="false">
      <c r="A190" s="22"/>
      <c r="B190" s="160"/>
      <c r="C190" s="161" t="s">
        <v>285</v>
      </c>
      <c r="D190" s="161" t="s">
        <v>127</v>
      </c>
      <c r="E190" s="162" t="s">
        <v>286</v>
      </c>
      <c r="F190" s="163" t="s">
        <v>287</v>
      </c>
      <c r="G190" s="164" t="s">
        <v>255</v>
      </c>
      <c r="H190" s="165" t="n">
        <v>1</v>
      </c>
      <c r="I190" s="166"/>
      <c r="J190" s="167" t="n">
        <f aca="false">ROUND(I190*H190,2)</f>
        <v>0</v>
      </c>
      <c r="K190" s="163" t="s">
        <v>145</v>
      </c>
      <c r="L190" s="23"/>
      <c r="M190" s="168"/>
      <c r="N190" s="169" t="s">
        <v>40</v>
      </c>
      <c r="O190" s="60"/>
      <c r="P190" s="170" t="n">
        <f aca="false">O190*H190</f>
        <v>0</v>
      </c>
      <c r="Q190" s="170" t="n">
        <v>0.0018</v>
      </c>
      <c r="R190" s="170" t="n">
        <f aca="false">Q190*H190</f>
        <v>0.0018</v>
      </c>
      <c r="S190" s="170" t="n">
        <v>0</v>
      </c>
      <c r="T190" s="171" t="n">
        <f aca="false">S190*H190</f>
        <v>0</v>
      </c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R190" s="172" t="s">
        <v>204</v>
      </c>
      <c r="AT190" s="172" t="s">
        <v>127</v>
      </c>
      <c r="AU190" s="172" t="s">
        <v>132</v>
      </c>
      <c r="AY190" s="3" t="s">
        <v>125</v>
      </c>
      <c r="BE190" s="173" t="n">
        <f aca="false">IF(N190="základní",J190,0)</f>
        <v>0</v>
      </c>
      <c r="BF190" s="173" t="n">
        <f aca="false">IF(N190="snížená",J190,0)</f>
        <v>0</v>
      </c>
      <c r="BG190" s="173" t="n">
        <f aca="false">IF(N190="zákl. přenesená",J190,0)</f>
        <v>0</v>
      </c>
      <c r="BH190" s="173" t="n">
        <f aca="false">IF(N190="sníž. přenesená",J190,0)</f>
        <v>0</v>
      </c>
      <c r="BI190" s="173" t="n">
        <f aca="false">IF(N190="nulová",J190,0)</f>
        <v>0</v>
      </c>
      <c r="BJ190" s="3" t="s">
        <v>132</v>
      </c>
      <c r="BK190" s="173" t="n">
        <f aca="false">ROUND(I190*H190,2)</f>
        <v>0</v>
      </c>
      <c r="BL190" s="3" t="s">
        <v>204</v>
      </c>
      <c r="BM190" s="172" t="s">
        <v>288</v>
      </c>
    </row>
    <row r="191" s="27" customFormat="true" ht="21.75" hidden="false" customHeight="true" outlineLevel="0" collapsed="false">
      <c r="A191" s="22"/>
      <c r="B191" s="160"/>
      <c r="C191" s="161" t="s">
        <v>289</v>
      </c>
      <c r="D191" s="161" t="s">
        <v>127</v>
      </c>
      <c r="E191" s="162" t="s">
        <v>290</v>
      </c>
      <c r="F191" s="163" t="s">
        <v>291</v>
      </c>
      <c r="G191" s="164" t="s">
        <v>255</v>
      </c>
      <c r="H191" s="165" t="n">
        <v>1</v>
      </c>
      <c r="I191" s="166"/>
      <c r="J191" s="167" t="n">
        <f aca="false">ROUND(I191*H191,2)</f>
        <v>0</v>
      </c>
      <c r="K191" s="163" t="s">
        <v>145</v>
      </c>
      <c r="L191" s="23"/>
      <c r="M191" s="168"/>
      <c r="N191" s="169" t="s">
        <v>40</v>
      </c>
      <c r="O191" s="60"/>
      <c r="P191" s="170" t="n">
        <f aca="false">O191*H191</f>
        <v>0</v>
      </c>
      <c r="Q191" s="170" t="n">
        <v>0.0018</v>
      </c>
      <c r="R191" s="170" t="n">
        <f aca="false">Q191*H191</f>
        <v>0.0018</v>
      </c>
      <c r="S191" s="170" t="n">
        <v>0</v>
      </c>
      <c r="T191" s="171" t="n">
        <f aca="false">S191*H191</f>
        <v>0</v>
      </c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R191" s="172" t="s">
        <v>204</v>
      </c>
      <c r="AT191" s="172" t="s">
        <v>127</v>
      </c>
      <c r="AU191" s="172" t="s">
        <v>132</v>
      </c>
      <c r="AY191" s="3" t="s">
        <v>125</v>
      </c>
      <c r="BE191" s="173" t="n">
        <f aca="false">IF(N191="základní",J191,0)</f>
        <v>0</v>
      </c>
      <c r="BF191" s="173" t="n">
        <f aca="false">IF(N191="snížená",J191,0)</f>
        <v>0</v>
      </c>
      <c r="BG191" s="173" t="n">
        <f aca="false">IF(N191="zákl. přenesená",J191,0)</f>
        <v>0</v>
      </c>
      <c r="BH191" s="173" t="n">
        <f aca="false">IF(N191="sníž. přenesená",J191,0)</f>
        <v>0</v>
      </c>
      <c r="BI191" s="173" t="n">
        <f aca="false">IF(N191="nulová",J191,0)</f>
        <v>0</v>
      </c>
      <c r="BJ191" s="3" t="s">
        <v>132</v>
      </c>
      <c r="BK191" s="173" t="n">
        <f aca="false">ROUND(I191*H191,2)</f>
        <v>0</v>
      </c>
      <c r="BL191" s="3" t="s">
        <v>204</v>
      </c>
      <c r="BM191" s="172" t="s">
        <v>292</v>
      </c>
    </row>
    <row r="192" s="27" customFormat="true" ht="24.15" hidden="false" customHeight="true" outlineLevel="0" collapsed="false">
      <c r="A192" s="22"/>
      <c r="B192" s="160"/>
      <c r="C192" s="161" t="s">
        <v>293</v>
      </c>
      <c r="D192" s="161" t="s">
        <v>127</v>
      </c>
      <c r="E192" s="162" t="s">
        <v>294</v>
      </c>
      <c r="F192" s="163" t="s">
        <v>295</v>
      </c>
      <c r="G192" s="164" t="s">
        <v>255</v>
      </c>
      <c r="H192" s="165" t="n">
        <v>1</v>
      </c>
      <c r="I192" s="166"/>
      <c r="J192" s="167" t="n">
        <f aca="false">ROUND(I192*H192,2)</f>
        <v>0</v>
      </c>
      <c r="K192" s="163" t="s">
        <v>145</v>
      </c>
      <c r="L192" s="23"/>
      <c r="M192" s="168"/>
      <c r="N192" s="169" t="s">
        <v>40</v>
      </c>
      <c r="O192" s="60"/>
      <c r="P192" s="170" t="n">
        <f aca="false">O192*H192</f>
        <v>0</v>
      </c>
      <c r="Q192" s="170" t="n">
        <v>0.00196</v>
      </c>
      <c r="R192" s="170" t="n">
        <f aca="false">Q192*H192</f>
        <v>0.00196</v>
      </c>
      <c r="S192" s="170" t="n">
        <v>0</v>
      </c>
      <c r="T192" s="171" t="n">
        <f aca="false">S192*H192</f>
        <v>0</v>
      </c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R192" s="172" t="s">
        <v>204</v>
      </c>
      <c r="AT192" s="172" t="s">
        <v>127</v>
      </c>
      <c r="AU192" s="172" t="s">
        <v>132</v>
      </c>
      <c r="AY192" s="3" t="s">
        <v>125</v>
      </c>
      <c r="BE192" s="173" t="n">
        <f aca="false">IF(N192="základní",J192,0)</f>
        <v>0</v>
      </c>
      <c r="BF192" s="173" t="n">
        <f aca="false">IF(N192="snížená",J192,0)</f>
        <v>0</v>
      </c>
      <c r="BG192" s="173" t="n">
        <f aca="false">IF(N192="zákl. přenesená",J192,0)</f>
        <v>0</v>
      </c>
      <c r="BH192" s="173" t="n">
        <f aca="false">IF(N192="sníž. přenesená",J192,0)</f>
        <v>0</v>
      </c>
      <c r="BI192" s="173" t="n">
        <f aca="false">IF(N192="nulová",J192,0)</f>
        <v>0</v>
      </c>
      <c r="BJ192" s="3" t="s">
        <v>132</v>
      </c>
      <c r="BK192" s="173" t="n">
        <f aca="false">ROUND(I192*H192,2)</f>
        <v>0</v>
      </c>
      <c r="BL192" s="3" t="s">
        <v>204</v>
      </c>
      <c r="BM192" s="172" t="s">
        <v>296</v>
      </c>
    </row>
    <row r="193" s="27" customFormat="true" ht="24.15" hidden="false" customHeight="true" outlineLevel="0" collapsed="false">
      <c r="A193" s="22"/>
      <c r="B193" s="160"/>
      <c r="C193" s="161" t="s">
        <v>297</v>
      </c>
      <c r="D193" s="161" t="s">
        <v>127</v>
      </c>
      <c r="E193" s="162" t="s">
        <v>298</v>
      </c>
      <c r="F193" s="163" t="s">
        <v>299</v>
      </c>
      <c r="G193" s="164" t="s">
        <v>248</v>
      </c>
      <c r="H193" s="203"/>
      <c r="I193" s="166"/>
      <c r="J193" s="167" t="n">
        <f aca="false">ROUND(I193*H193,2)</f>
        <v>0</v>
      </c>
      <c r="K193" s="163" t="s">
        <v>145</v>
      </c>
      <c r="L193" s="23"/>
      <c r="M193" s="168"/>
      <c r="N193" s="169" t="s">
        <v>40</v>
      </c>
      <c r="O193" s="60"/>
      <c r="P193" s="170" t="n">
        <f aca="false">O193*H193</f>
        <v>0</v>
      </c>
      <c r="Q193" s="170" t="n">
        <v>0</v>
      </c>
      <c r="R193" s="170" t="n">
        <f aca="false">Q193*H193</f>
        <v>0</v>
      </c>
      <c r="S193" s="170" t="n">
        <v>0</v>
      </c>
      <c r="T193" s="171" t="n">
        <f aca="false">S193*H193</f>
        <v>0</v>
      </c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R193" s="172" t="s">
        <v>204</v>
      </c>
      <c r="AT193" s="172" t="s">
        <v>127</v>
      </c>
      <c r="AU193" s="172" t="s">
        <v>132</v>
      </c>
      <c r="AY193" s="3" t="s">
        <v>125</v>
      </c>
      <c r="BE193" s="173" t="n">
        <f aca="false">IF(N193="základní",J193,0)</f>
        <v>0</v>
      </c>
      <c r="BF193" s="173" t="n">
        <f aca="false">IF(N193="snížená",J193,0)</f>
        <v>0</v>
      </c>
      <c r="BG193" s="173" t="n">
        <f aca="false">IF(N193="zákl. přenesená",J193,0)</f>
        <v>0</v>
      </c>
      <c r="BH193" s="173" t="n">
        <f aca="false">IF(N193="sníž. přenesená",J193,0)</f>
        <v>0</v>
      </c>
      <c r="BI193" s="173" t="n">
        <f aca="false">IF(N193="nulová",J193,0)</f>
        <v>0</v>
      </c>
      <c r="BJ193" s="3" t="s">
        <v>132</v>
      </c>
      <c r="BK193" s="173" t="n">
        <f aca="false">ROUND(I193*H193,2)</f>
        <v>0</v>
      </c>
      <c r="BL193" s="3" t="s">
        <v>204</v>
      </c>
      <c r="BM193" s="172" t="s">
        <v>300</v>
      </c>
    </row>
    <row r="194" s="146" customFormat="true" ht="22.8" hidden="false" customHeight="true" outlineLevel="0" collapsed="false">
      <c r="B194" s="147"/>
      <c r="D194" s="148" t="s">
        <v>73</v>
      </c>
      <c r="E194" s="158" t="s">
        <v>301</v>
      </c>
      <c r="F194" s="158" t="s">
        <v>302</v>
      </c>
      <c r="I194" s="150"/>
      <c r="J194" s="159" t="n">
        <f aca="false">BK194</f>
        <v>0</v>
      </c>
      <c r="L194" s="147"/>
      <c r="M194" s="152"/>
      <c r="N194" s="153"/>
      <c r="O194" s="153"/>
      <c r="P194" s="154" t="n">
        <f aca="false">SUM(P195:P196)</f>
        <v>0</v>
      </c>
      <c r="Q194" s="153"/>
      <c r="R194" s="154" t="n">
        <f aca="false">SUM(R195:R196)</f>
        <v>0.00028</v>
      </c>
      <c r="S194" s="153"/>
      <c r="T194" s="155" t="n">
        <f aca="false">SUM(T195:T196)</f>
        <v>0</v>
      </c>
      <c r="AR194" s="148" t="s">
        <v>132</v>
      </c>
      <c r="AT194" s="156" t="s">
        <v>73</v>
      </c>
      <c r="AU194" s="156" t="s">
        <v>79</v>
      </c>
      <c r="AY194" s="148" t="s">
        <v>125</v>
      </c>
      <c r="BK194" s="157" t="n">
        <f aca="false">SUM(BK195:BK196)</f>
        <v>0</v>
      </c>
    </row>
    <row r="195" s="27" customFormat="true" ht="24.15" hidden="false" customHeight="true" outlineLevel="0" collapsed="false">
      <c r="A195" s="22"/>
      <c r="B195" s="160"/>
      <c r="C195" s="161" t="s">
        <v>303</v>
      </c>
      <c r="D195" s="161" t="s">
        <v>127</v>
      </c>
      <c r="E195" s="162" t="s">
        <v>304</v>
      </c>
      <c r="F195" s="163" t="s">
        <v>305</v>
      </c>
      <c r="G195" s="164" t="s">
        <v>168</v>
      </c>
      <c r="H195" s="165" t="n">
        <v>2</v>
      </c>
      <c r="I195" s="166"/>
      <c r="J195" s="167" t="n">
        <f aca="false">ROUND(I195*H195,2)</f>
        <v>0</v>
      </c>
      <c r="K195" s="163" t="s">
        <v>145</v>
      </c>
      <c r="L195" s="23"/>
      <c r="M195" s="168"/>
      <c r="N195" s="169" t="s">
        <v>40</v>
      </c>
      <c r="O195" s="60"/>
      <c r="P195" s="170" t="n">
        <f aca="false">O195*H195</f>
        <v>0</v>
      </c>
      <c r="Q195" s="170" t="n">
        <v>0.00014</v>
      </c>
      <c r="R195" s="170" t="n">
        <f aca="false">Q195*H195</f>
        <v>0.00028</v>
      </c>
      <c r="S195" s="170" t="n">
        <v>0</v>
      </c>
      <c r="T195" s="171" t="n">
        <f aca="false">S195*H195</f>
        <v>0</v>
      </c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R195" s="172" t="s">
        <v>204</v>
      </c>
      <c r="AT195" s="172" t="s">
        <v>127</v>
      </c>
      <c r="AU195" s="172" t="s">
        <v>132</v>
      </c>
      <c r="AY195" s="3" t="s">
        <v>125</v>
      </c>
      <c r="BE195" s="173" t="n">
        <f aca="false">IF(N195="základní",J195,0)</f>
        <v>0</v>
      </c>
      <c r="BF195" s="173" t="n">
        <f aca="false">IF(N195="snížená",J195,0)</f>
        <v>0</v>
      </c>
      <c r="BG195" s="173" t="n">
        <f aca="false">IF(N195="zákl. přenesená",J195,0)</f>
        <v>0</v>
      </c>
      <c r="BH195" s="173" t="n">
        <f aca="false">IF(N195="sníž. přenesená",J195,0)</f>
        <v>0</v>
      </c>
      <c r="BI195" s="173" t="n">
        <f aca="false">IF(N195="nulová",J195,0)</f>
        <v>0</v>
      </c>
      <c r="BJ195" s="3" t="s">
        <v>132</v>
      </c>
      <c r="BK195" s="173" t="n">
        <f aca="false">ROUND(I195*H195,2)</f>
        <v>0</v>
      </c>
      <c r="BL195" s="3" t="s">
        <v>204</v>
      </c>
      <c r="BM195" s="172" t="s">
        <v>306</v>
      </c>
    </row>
    <row r="196" s="27" customFormat="true" ht="24.15" hidden="false" customHeight="true" outlineLevel="0" collapsed="false">
      <c r="A196" s="22"/>
      <c r="B196" s="160"/>
      <c r="C196" s="161" t="s">
        <v>307</v>
      </c>
      <c r="D196" s="161" t="s">
        <v>127</v>
      </c>
      <c r="E196" s="162" t="s">
        <v>308</v>
      </c>
      <c r="F196" s="163" t="s">
        <v>309</v>
      </c>
      <c r="G196" s="164" t="s">
        <v>248</v>
      </c>
      <c r="H196" s="203"/>
      <c r="I196" s="166"/>
      <c r="J196" s="167" t="n">
        <f aca="false">ROUND(I196*H196,2)</f>
        <v>0</v>
      </c>
      <c r="K196" s="163" t="s">
        <v>145</v>
      </c>
      <c r="L196" s="23"/>
      <c r="M196" s="168"/>
      <c r="N196" s="169" t="s">
        <v>40</v>
      </c>
      <c r="O196" s="60"/>
      <c r="P196" s="170" t="n">
        <f aca="false">O196*H196</f>
        <v>0</v>
      </c>
      <c r="Q196" s="170" t="n">
        <v>0</v>
      </c>
      <c r="R196" s="170" t="n">
        <f aca="false">Q196*H196</f>
        <v>0</v>
      </c>
      <c r="S196" s="170" t="n">
        <v>0</v>
      </c>
      <c r="T196" s="171" t="n">
        <f aca="false">S196*H196</f>
        <v>0</v>
      </c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R196" s="172" t="s">
        <v>204</v>
      </c>
      <c r="AT196" s="172" t="s">
        <v>127</v>
      </c>
      <c r="AU196" s="172" t="s">
        <v>132</v>
      </c>
      <c r="AY196" s="3" t="s">
        <v>125</v>
      </c>
      <c r="BE196" s="173" t="n">
        <f aca="false">IF(N196="základní",J196,0)</f>
        <v>0</v>
      </c>
      <c r="BF196" s="173" t="n">
        <f aca="false">IF(N196="snížená",J196,0)</f>
        <v>0</v>
      </c>
      <c r="BG196" s="173" t="n">
        <f aca="false">IF(N196="zákl. přenesená",J196,0)</f>
        <v>0</v>
      </c>
      <c r="BH196" s="173" t="n">
        <f aca="false">IF(N196="sníž. přenesená",J196,0)</f>
        <v>0</v>
      </c>
      <c r="BI196" s="173" t="n">
        <f aca="false">IF(N196="nulová",J196,0)</f>
        <v>0</v>
      </c>
      <c r="BJ196" s="3" t="s">
        <v>132</v>
      </c>
      <c r="BK196" s="173" t="n">
        <f aca="false">ROUND(I196*H196,2)</f>
        <v>0</v>
      </c>
      <c r="BL196" s="3" t="s">
        <v>204</v>
      </c>
      <c r="BM196" s="172" t="s">
        <v>310</v>
      </c>
    </row>
    <row r="197" s="146" customFormat="true" ht="22.8" hidden="false" customHeight="true" outlineLevel="0" collapsed="false">
      <c r="B197" s="147"/>
      <c r="D197" s="148" t="s">
        <v>73</v>
      </c>
      <c r="E197" s="158" t="s">
        <v>311</v>
      </c>
      <c r="F197" s="158" t="s">
        <v>312</v>
      </c>
      <c r="I197" s="150"/>
      <c r="J197" s="159" t="n">
        <f aca="false">BK197</f>
        <v>0</v>
      </c>
      <c r="L197" s="147"/>
      <c r="M197" s="152"/>
      <c r="N197" s="153"/>
      <c r="O197" s="153"/>
      <c r="P197" s="154" t="n">
        <f aca="false">SUM(P198:P205)</f>
        <v>0</v>
      </c>
      <c r="Q197" s="153"/>
      <c r="R197" s="154" t="n">
        <f aca="false">SUM(R198:R205)</f>
        <v>0.0136</v>
      </c>
      <c r="S197" s="153"/>
      <c r="T197" s="155" t="n">
        <f aca="false">SUM(T198:T205)</f>
        <v>0.0238</v>
      </c>
      <c r="AR197" s="148" t="s">
        <v>132</v>
      </c>
      <c r="AT197" s="156" t="s">
        <v>73</v>
      </c>
      <c r="AU197" s="156" t="s">
        <v>79</v>
      </c>
      <c r="AY197" s="148" t="s">
        <v>125</v>
      </c>
      <c r="BK197" s="157" t="n">
        <f aca="false">SUM(BK198:BK205)</f>
        <v>0</v>
      </c>
    </row>
    <row r="198" s="27" customFormat="true" ht="16.5" hidden="false" customHeight="true" outlineLevel="0" collapsed="false">
      <c r="A198" s="22"/>
      <c r="B198" s="160"/>
      <c r="C198" s="161" t="s">
        <v>313</v>
      </c>
      <c r="D198" s="161" t="s">
        <v>127</v>
      </c>
      <c r="E198" s="162" t="s">
        <v>314</v>
      </c>
      <c r="F198" s="163" t="s">
        <v>315</v>
      </c>
      <c r="G198" s="164" t="s">
        <v>168</v>
      </c>
      <c r="H198" s="165" t="n">
        <v>1</v>
      </c>
      <c r="I198" s="166"/>
      <c r="J198" s="167" t="n">
        <f aca="false">ROUND(I198*H198,2)</f>
        <v>0</v>
      </c>
      <c r="K198" s="163"/>
      <c r="L198" s="23"/>
      <c r="M198" s="168"/>
      <c r="N198" s="169" t="s">
        <v>40</v>
      </c>
      <c r="O198" s="60"/>
      <c r="P198" s="170" t="n">
        <f aca="false">O198*H198</f>
        <v>0</v>
      </c>
      <c r="Q198" s="170" t="n">
        <v>0</v>
      </c>
      <c r="R198" s="170" t="n">
        <f aca="false">Q198*H198</f>
        <v>0</v>
      </c>
      <c r="S198" s="170" t="n">
        <v>0.0238</v>
      </c>
      <c r="T198" s="171" t="n">
        <f aca="false">S198*H198</f>
        <v>0.0238</v>
      </c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R198" s="172" t="s">
        <v>204</v>
      </c>
      <c r="AT198" s="172" t="s">
        <v>127</v>
      </c>
      <c r="AU198" s="172" t="s">
        <v>132</v>
      </c>
      <c r="AY198" s="3" t="s">
        <v>125</v>
      </c>
      <c r="BE198" s="173" t="n">
        <f aca="false">IF(N198="základní",J198,0)</f>
        <v>0</v>
      </c>
      <c r="BF198" s="173" t="n">
        <f aca="false">IF(N198="snížená",J198,0)</f>
        <v>0</v>
      </c>
      <c r="BG198" s="173" t="n">
        <f aca="false">IF(N198="zákl. přenesená",J198,0)</f>
        <v>0</v>
      </c>
      <c r="BH198" s="173" t="n">
        <f aca="false">IF(N198="sníž. přenesená",J198,0)</f>
        <v>0</v>
      </c>
      <c r="BI198" s="173" t="n">
        <f aca="false">IF(N198="nulová",J198,0)</f>
        <v>0</v>
      </c>
      <c r="BJ198" s="3" t="s">
        <v>132</v>
      </c>
      <c r="BK198" s="173" t="n">
        <f aca="false">ROUND(I198*H198,2)</f>
        <v>0</v>
      </c>
      <c r="BL198" s="3" t="s">
        <v>204</v>
      </c>
      <c r="BM198" s="172" t="s">
        <v>316</v>
      </c>
    </row>
    <row r="199" s="27" customFormat="true" ht="24.15" hidden="false" customHeight="true" outlineLevel="0" collapsed="false">
      <c r="A199" s="22"/>
      <c r="B199" s="160"/>
      <c r="C199" s="161" t="s">
        <v>317</v>
      </c>
      <c r="D199" s="161" t="s">
        <v>127</v>
      </c>
      <c r="E199" s="162" t="s">
        <v>318</v>
      </c>
      <c r="F199" s="163" t="s">
        <v>319</v>
      </c>
      <c r="G199" s="164" t="s">
        <v>168</v>
      </c>
      <c r="H199" s="165" t="n">
        <v>1</v>
      </c>
      <c r="I199" s="166"/>
      <c r="J199" s="167" t="n">
        <f aca="false">ROUND(I199*H199,2)</f>
        <v>0</v>
      </c>
      <c r="K199" s="163" t="s">
        <v>320</v>
      </c>
      <c r="L199" s="23"/>
      <c r="M199" s="168"/>
      <c r="N199" s="169" t="s">
        <v>40</v>
      </c>
      <c r="O199" s="60"/>
      <c r="P199" s="170" t="n">
        <f aca="false">O199*H199</f>
        <v>0</v>
      </c>
      <c r="Q199" s="170" t="n">
        <v>0</v>
      </c>
      <c r="R199" s="170" t="n">
        <f aca="false">Q199*H199</f>
        <v>0</v>
      </c>
      <c r="S199" s="170" t="n">
        <v>0</v>
      </c>
      <c r="T199" s="171" t="n">
        <f aca="false">S199*H199</f>
        <v>0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72" t="s">
        <v>204</v>
      </c>
      <c r="AT199" s="172" t="s">
        <v>127</v>
      </c>
      <c r="AU199" s="172" t="s">
        <v>132</v>
      </c>
      <c r="AY199" s="3" t="s">
        <v>125</v>
      </c>
      <c r="BE199" s="173" t="n">
        <f aca="false">IF(N199="základní",J199,0)</f>
        <v>0</v>
      </c>
      <c r="BF199" s="173" t="n">
        <f aca="false">IF(N199="snížená",J199,0)</f>
        <v>0</v>
      </c>
      <c r="BG199" s="173" t="n">
        <f aca="false">IF(N199="zákl. přenesená",J199,0)</f>
        <v>0</v>
      </c>
      <c r="BH199" s="173" t="n">
        <f aca="false">IF(N199="sníž. přenesená",J199,0)</f>
        <v>0</v>
      </c>
      <c r="BI199" s="173" t="n">
        <f aca="false">IF(N199="nulová",J199,0)</f>
        <v>0</v>
      </c>
      <c r="BJ199" s="3" t="s">
        <v>132</v>
      </c>
      <c r="BK199" s="173" t="n">
        <f aca="false">ROUND(I199*H199,2)</f>
        <v>0</v>
      </c>
      <c r="BL199" s="3" t="s">
        <v>204</v>
      </c>
      <c r="BM199" s="172" t="s">
        <v>321</v>
      </c>
    </row>
    <row r="200" s="27" customFormat="true" ht="16.5" hidden="false" customHeight="true" outlineLevel="0" collapsed="false">
      <c r="A200" s="22"/>
      <c r="B200" s="160"/>
      <c r="C200" s="193" t="s">
        <v>322</v>
      </c>
      <c r="D200" s="193" t="s">
        <v>171</v>
      </c>
      <c r="E200" s="194" t="s">
        <v>323</v>
      </c>
      <c r="F200" s="195" t="s">
        <v>324</v>
      </c>
      <c r="G200" s="196" t="s">
        <v>168</v>
      </c>
      <c r="H200" s="197" t="n">
        <v>1</v>
      </c>
      <c r="I200" s="198"/>
      <c r="J200" s="199" t="n">
        <f aca="false">ROUND(I200*H200,2)</f>
        <v>0</v>
      </c>
      <c r="K200" s="195" t="s">
        <v>320</v>
      </c>
      <c r="L200" s="200"/>
      <c r="M200" s="201"/>
      <c r="N200" s="202" t="s">
        <v>40</v>
      </c>
      <c r="O200" s="60"/>
      <c r="P200" s="170" t="n">
        <f aca="false">O200*H200</f>
        <v>0</v>
      </c>
      <c r="Q200" s="170" t="n">
        <v>0.0136</v>
      </c>
      <c r="R200" s="170" t="n">
        <f aca="false">Q200*H200</f>
        <v>0.0136</v>
      </c>
      <c r="S200" s="170" t="n">
        <v>0</v>
      </c>
      <c r="T200" s="171" t="n">
        <f aca="false">S200*H200</f>
        <v>0</v>
      </c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R200" s="172" t="s">
        <v>281</v>
      </c>
      <c r="AT200" s="172" t="s">
        <v>171</v>
      </c>
      <c r="AU200" s="172" t="s">
        <v>132</v>
      </c>
      <c r="AY200" s="3" t="s">
        <v>125</v>
      </c>
      <c r="BE200" s="173" t="n">
        <f aca="false">IF(N200="základní",J200,0)</f>
        <v>0</v>
      </c>
      <c r="BF200" s="173" t="n">
        <f aca="false">IF(N200="snížená",J200,0)</f>
        <v>0</v>
      </c>
      <c r="BG200" s="173" t="n">
        <f aca="false">IF(N200="zákl. přenesená",J200,0)</f>
        <v>0</v>
      </c>
      <c r="BH200" s="173" t="n">
        <f aca="false">IF(N200="sníž. přenesená",J200,0)</f>
        <v>0</v>
      </c>
      <c r="BI200" s="173" t="n">
        <f aca="false">IF(N200="nulová",J200,0)</f>
        <v>0</v>
      </c>
      <c r="BJ200" s="3" t="s">
        <v>132</v>
      </c>
      <c r="BK200" s="173" t="n">
        <f aca="false">ROUND(I200*H200,2)</f>
        <v>0</v>
      </c>
      <c r="BL200" s="3" t="s">
        <v>204</v>
      </c>
      <c r="BM200" s="172" t="s">
        <v>325</v>
      </c>
    </row>
    <row r="201" s="27" customFormat="true" ht="16.5" hidden="false" customHeight="true" outlineLevel="0" collapsed="false">
      <c r="A201" s="22"/>
      <c r="B201" s="160"/>
      <c r="C201" s="161" t="s">
        <v>326</v>
      </c>
      <c r="D201" s="161" t="s">
        <v>127</v>
      </c>
      <c r="E201" s="162" t="s">
        <v>327</v>
      </c>
      <c r="F201" s="163" t="s">
        <v>328</v>
      </c>
      <c r="G201" s="164" t="s">
        <v>168</v>
      </c>
      <c r="H201" s="165" t="n">
        <v>1</v>
      </c>
      <c r="I201" s="166"/>
      <c r="J201" s="167" t="n">
        <f aca="false">ROUND(I201*H201,2)</f>
        <v>0</v>
      </c>
      <c r="K201" s="163" t="s">
        <v>145</v>
      </c>
      <c r="L201" s="23"/>
      <c r="M201" s="168"/>
      <c r="N201" s="169" t="s">
        <v>40</v>
      </c>
      <c r="O201" s="60"/>
      <c r="P201" s="170" t="n">
        <f aca="false">O201*H201</f>
        <v>0</v>
      </c>
      <c r="Q201" s="170" t="n">
        <v>0</v>
      </c>
      <c r="R201" s="170" t="n">
        <f aca="false">Q201*H201</f>
        <v>0</v>
      </c>
      <c r="S201" s="170" t="n">
        <v>0</v>
      </c>
      <c r="T201" s="171" t="n">
        <f aca="false">S201*H201</f>
        <v>0</v>
      </c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R201" s="172" t="s">
        <v>204</v>
      </c>
      <c r="AT201" s="172" t="s">
        <v>127</v>
      </c>
      <c r="AU201" s="172" t="s">
        <v>132</v>
      </c>
      <c r="AY201" s="3" t="s">
        <v>125</v>
      </c>
      <c r="BE201" s="173" t="n">
        <f aca="false">IF(N201="základní",J201,0)</f>
        <v>0</v>
      </c>
      <c r="BF201" s="173" t="n">
        <f aca="false">IF(N201="snížená",J201,0)</f>
        <v>0</v>
      </c>
      <c r="BG201" s="173" t="n">
        <f aca="false">IF(N201="zákl. přenesená",J201,0)</f>
        <v>0</v>
      </c>
      <c r="BH201" s="173" t="n">
        <f aca="false">IF(N201="sníž. přenesená",J201,0)</f>
        <v>0</v>
      </c>
      <c r="BI201" s="173" t="n">
        <f aca="false">IF(N201="nulová",J201,0)</f>
        <v>0</v>
      </c>
      <c r="BJ201" s="3" t="s">
        <v>132</v>
      </c>
      <c r="BK201" s="173" t="n">
        <f aca="false">ROUND(I201*H201,2)</f>
        <v>0</v>
      </c>
      <c r="BL201" s="3" t="s">
        <v>204</v>
      </c>
      <c r="BM201" s="172" t="s">
        <v>329</v>
      </c>
    </row>
    <row r="202" s="27" customFormat="true" ht="16.5" hidden="false" customHeight="true" outlineLevel="0" collapsed="false">
      <c r="A202" s="22"/>
      <c r="B202" s="160"/>
      <c r="C202" s="161" t="s">
        <v>330</v>
      </c>
      <c r="D202" s="161" t="s">
        <v>127</v>
      </c>
      <c r="E202" s="162" t="s">
        <v>331</v>
      </c>
      <c r="F202" s="163" t="s">
        <v>332</v>
      </c>
      <c r="G202" s="164" t="s">
        <v>138</v>
      </c>
      <c r="H202" s="165" t="n">
        <v>70</v>
      </c>
      <c r="I202" s="166"/>
      <c r="J202" s="167" t="n">
        <f aca="false">ROUND(I202*H202,2)</f>
        <v>0</v>
      </c>
      <c r="K202" s="163" t="s">
        <v>145</v>
      </c>
      <c r="L202" s="23"/>
      <c r="M202" s="168"/>
      <c r="N202" s="169" t="s">
        <v>40</v>
      </c>
      <c r="O202" s="60"/>
      <c r="P202" s="170" t="n">
        <f aca="false">O202*H202</f>
        <v>0</v>
      </c>
      <c r="Q202" s="170" t="n">
        <v>0</v>
      </c>
      <c r="R202" s="170" t="n">
        <f aca="false">Q202*H202</f>
        <v>0</v>
      </c>
      <c r="S202" s="170" t="n">
        <v>0</v>
      </c>
      <c r="T202" s="171" t="n">
        <f aca="false">S202*H202</f>
        <v>0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72" t="s">
        <v>204</v>
      </c>
      <c r="AT202" s="172" t="s">
        <v>127</v>
      </c>
      <c r="AU202" s="172" t="s">
        <v>132</v>
      </c>
      <c r="AY202" s="3" t="s">
        <v>125</v>
      </c>
      <c r="BE202" s="173" t="n">
        <f aca="false">IF(N202="základní",J202,0)</f>
        <v>0</v>
      </c>
      <c r="BF202" s="173" t="n">
        <f aca="false">IF(N202="snížená",J202,0)</f>
        <v>0</v>
      </c>
      <c r="BG202" s="173" t="n">
        <f aca="false">IF(N202="zákl. přenesená",J202,0)</f>
        <v>0</v>
      </c>
      <c r="BH202" s="173" t="n">
        <f aca="false">IF(N202="sníž. přenesená",J202,0)</f>
        <v>0</v>
      </c>
      <c r="BI202" s="173" t="n">
        <f aca="false">IF(N202="nulová",J202,0)</f>
        <v>0</v>
      </c>
      <c r="BJ202" s="3" t="s">
        <v>132</v>
      </c>
      <c r="BK202" s="173" t="n">
        <f aca="false">ROUND(I202*H202,2)</f>
        <v>0</v>
      </c>
      <c r="BL202" s="3" t="s">
        <v>204</v>
      </c>
      <c r="BM202" s="172" t="s">
        <v>333</v>
      </c>
    </row>
    <row r="203" s="27" customFormat="true" ht="16.5" hidden="false" customHeight="true" outlineLevel="0" collapsed="false">
      <c r="A203" s="22"/>
      <c r="B203" s="160"/>
      <c r="C203" s="161" t="s">
        <v>334</v>
      </c>
      <c r="D203" s="161" t="s">
        <v>127</v>
      </c>
      <c r="E203" s="162" t="s">
        <v>335</v>
      </c>
      <c r="F203" s="163" t="s">
        <v>336</v>
      </c>
      <c r="G203" s="164" t="s">
        <v>138</v>
      </c>
      <c r="H203" s="165" t="n">
        <v>70</v>
      </c>
      <c r="I203" s="166"/>
      <c r="J203" s="167" t="n">
        <f aca="false">ROUND(I203*H203,2)</f>
        <v>0</v>
      </c>
      <c r="K203" s="163" t="s">
        <v>145</v>
      </c>
      <c r="L203" s="23"/>
      <c r="M203" s="168"/>
      <c r="N203" s="169" t="s">
        <v>40</v>
      </c>
      <c r="O203" s="60"/>
      <c r="P203" s="170" t="n">
        <f aca="false">O203*H203</f>
        <v>0</v>
      </c>
      <c r="Q203" s="170" t="n">
        <v>0</v>
      </c>
      <c r="R203" s="170" t="n">
        <f aca="false">Q203*H203</f>
        <v>0</v>
      </c>
      <c r="S203" s="170" t="n">
        <v>0</v>
      </c>
      <c r="T203" s="171" t="n">
        <f aca="false">S203*H203</f>
        <v>0</v>
      </c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R203" s="172" t="s">
        <v>204</v>
      </c>
      <c r="AT203" s="172" t="s">
        <v>127</v>
      </c>
      <c r="AU203" s="172" t="s">
        <v>132</v>
      </c>
      <c r="AY203" s="3" t="s">
        <v>125</v>
      </c>
      <c r="BE203" s="173" t="n">
        <f aca="false">IF(N203="základní",J203,0)</f>
        <v>0</v>
      </c>
      <c r="BF203" s="173" t="n">
        <f aca="false">IF(N203="snížená",J203,0)</f>
        <v>0</v>
      </c>
      <c r="BG203" s="173" t="n">
        <f aca="false">IF(N203="zákl. přenesená",J203,0)</f>
        <v>0</v>
      </c>
      <c r="BH203" s="173" t="n">
        <f aca="false">IF(N203="sníž. přenesená",J203,0)</f>
        <v>0</v>
      </c>
      <c r="BI203" s="173" t="n">
        <f aca="false">IF(N203="nulová",J203,0)</f>
        <v>0</v>
      </c>
      <c r="BJ203" s="3" t="s">
        <v>132</v>
      </c>
      <c r="BK203" s="173" t="n">
        <f aca="false">ROUND(I203*H203,2)</f>
        <v>0</v>
      </c>
      <c r="BL203" s="3" t="s">
        <v>204</v>
      </c>
      <c r="BM203" s="172" t="s">
        <v>337</v>
      </c>
    </row>
    <row r="204" s="27" customFormat="true" ht="33" hidden="false" customHeight="true" outlineLevel="0" collapsed="false">
      <c r="A204" s="22"/>
      <c r="B204" s="160"/>
      <c r="C204" s="161" t="s">
        <v>338</v>
      </c>
      <c r="D204" s="161" t="s">
        <v>127</v>
      </c>
      <c r="E204" s="162" t="s">
        <v>339</v>
      </c>
      <c r="F204" s="163" t="s">
        <v>340</v>
      </c>
      <c r="G204" s="164" t="s">
        <v>217</v>
      </c>
      <c r="H204" s="165" t="n">
        <v>0.63</v>
      </c>
      <c r="I204" s="166"/>
      <c r="J204" s="167" t="n">
        <f aca="false">ROUND(I204*H204,2)</f>
        <v>0</v>
      </c>
      <c r="K204" s="163" t="s">
        <v>145</v>
      </c>
      <c r="L204" s="23"/>
      <c r="M204" s="168"/>
      <c r="N204" s="169" t="s">
        <v>40</v>
      </c>
      <c r="O204" s="60"/>
      <c r="P204" s="170" t="n">
        <f aca="false">O204*H204</f>
        <v>0</v>
      </c>
      <c r="Q204" s="170" t="n">
        <v>0</v>
      </c>
      <c r="R204" s="170" t="n">
        <f aca="false">Q204*H204</f>
        <v>0</v>
      </c>
      <c r="S204" s="170" t="n">
        <v>0</v>
      </c>
      <c r="T204" s="171" t="n">
        <f aca="false">S204*H204</f>
        <v>0</v>
      </c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R204" s="172" t="s">
        <v>204</v>
      </c>
      <c r="AT204" s="172" t="s">
        <v>127</v>
      </c>
      <c r="AU204" s="172" t="s">
        <v>132</v>
      </c>
      <c r="AY204" s="3" t="s">
        <v>125</v>
      </c>
      <c r="BE204" s="173" t="n">
        <f aca="false">IF(N204="základní",J204,0)</f>
        <v>0</v>
      </c>
      <c r="BF204" s="173" t="n">
        <f aca="false">IF(N204="snížená",J204,0)</f>
        <v>0</v>
      </c>
      <c r="BG204" s="173" t="n">
        <f aca="false">IF(N204="zákl. přenesená",J204,0)</f>
        <v>0</v>
      </c>
      <c r="BH204" s="173" t="n">
        <f aca="false">IF(N204="sníž. přenesená",J204,0)</f>
        <v>0</v>
      </c>
      <c r="BI204" s="173" t="n">
        <f aca="false">IF(N204="nulová",J204,0)</f>
        <v>0</v>
      </c>
      <c r="BJ204" s="3" t="s">
        <v>132</v>
      </c>
      <c r="BK204" s="173" t="n">
        <f aca="false">ROUND(I204*H204,2)</f>
        <v>0</v>
      </c>
      <c r="BL204" s="3" t="s">
        <v>204</v>
      </c>
      <c r="BM204" s="172" t="s">
        <v>341</v>
      </c>
    </row>
    <row r="205" s="27" customFormat="true" ht="24.15" hidden="false" customHeight="true" outlineLevel="0" collapsed="false">
      <c r="A205" s="22"/>
      <c r="B205" s="160"/>
      <c r="C205" s="161" t="s">
        <v>342</v>
      </c>
      <c r="D205" s="161" t="s">
        <v>127</v>
      </c>
      <c r="E205" s="162" t="s">
        <v>343</v>
      </c>
      <c r="F205" s="163" t="s">
        <v>344</v>
      </c>
      <c r="G205" s="164" t="s">
        <v>248</v>
      </c>
      <c r="H205" s="203"/>
      <c r="I205" s="166"/>
      <c r="J205" s="167" t="n">
        <f aca="false">ROUND(I205*H205,2)</f>
        <v>0</v>
      </c>
      <c r="K205" s="163" t="s">
        <v>145</v>
      </c>
      <c r="L205" s="23"/>
      <c r="M205" s="168"/>
      <c r="N205" s="169" t="s">
        <v>40</v>
      </c>
      <c r="O205" s="60"/>
      <c r="P205" s="170" t="n">
        <f aca="false">O205*H205</f>
        <v>0</v>
      </c>
      <c r="Q205" s="170" t="n">
        <v>0</v>
      </c>
      <c r="R205" s="170" t="n">
        <f aca="false">Q205*H205</f>
        <v>0</v>
      </c>
      <c r="S205" s="170" t="n">
        <v>0</v>
      </c>
      <c r="T205" s="171" t="n">
        <f aca="false">S205*H205</f>
        <v>0</v>
      </c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R205" s="172" t="s">
        <v>204</v>
      </c>
      <c r="AT205" s="172" t="s">
        <v>127</v>
      </c>
      <c r="AU205" s="172" t="s">
        <v>132</v>
      </c>
      <c r="AY205" s="3" t="s">
        <v>125</v>
      </c>
      <c r="BE205" s="173" t="n">
        <f aca="false">IF(N205="základní",J205,0)</f>
        <v>0</v>
      </c>
      <c r="BF205" s="173" t="n">
        <f aca="false">IF(N205="snížená",J205,0)</f>
        <v>0</v>
      </c>
      <c r="BG205" s="173" t="n">
        <f aca="false">IF(N205="zákl. přenesená",J205,0)</f>
        <v>0</v>
      </c>
      <c r="BH205" s="173" t="n">
        <f aca="false">IF(N205="sníž. přenesená",J205,0)</f>
        <v>0</v>
      </c>
      <c r="BI205" s="173" t="n">
        <f aca="false">IF(N205="nulová",J205,0)</f>
        <v>0</v>
      </c>
      <c r="BJ205" s="3" t="s">
        <v>132</v>
      </c>
      <c r="BK205" s="173" t="n">
        <f aca="false">ROUND(I205*H205,2)</f>
        <v>0</v>
      </c>
      <c r="BL205" s="3" t="s">
        <v>204</v>
      </c>
      <c r="BM205" s="172" t="s">
        <v>345</v>
      </c>
    </row>
    <row r="206" s="146" customFormat="true" ht="22.8" hidden="false" customHeight="true" outlineLevel="0" collapsed="false">
      <c r="B206" s="147"/>
      <c r="D206" s="148" t="s">
        <v>73</v>
      </c>
      <c r="E206" s="158" t="s">
        <v>346</v>
      </c>
      <c r="F206" s="158" t="s">
        <v>347</v>
      </c>
      <c r="I206" s="150"/>
      <c r="J206" s="159" t="n">
        <f aca="false">BK206</f>
        <v>0</v>
      </c>
      <c r="L206" s="147"/>
      <c r="M206" s="152"/>
      <c r="N206" s="153"/>
      <c r="O206" s="153"/>
      <c r="P206" s="154" t="n">
        <f aca="false">SUM(P207:P219)</f>
        <v>0</v>
      </c>
      <c r="Q206" s="153"/>
      <c r="R206" s="154" t="n">
        <f aca="false">SUM(R207:R219)</f>
        <v>0.00202</v>
      </c>
      <c r="S206" s="153"/>
      <c r="T206" s="155" t="n">
        <f aca="false">SUM(T207:T219)</f>
        <v>0</v>
      </c>
      <c r="AR206" s="148" t="s">
        <v>132</v>
      </c>
      <c r="AT206" s="156" t="s">
        <v>73</v>
      </c>
      <c r="AU206" s="156" t="s">
        <v>79</v>
      </c>
      <c r="AY206" s="148" t="s">
        <v>125</v>
      </c>
      <c r="BK206" s="157" t="n">
        <f aca="false">SUM(BK207:BK219)</f>
        <v>0</v>
      </c>
    </row>
    <row r="207" s="27" customFormat="true" ht="21.75" hidden="false" customHeight="true" outlineLevel="0" collapsed="false">
      <c r="A207" s="22"/>
      <c r="B207" s="160"/>
      <c r="C207" s="161" t="s">
        <v>348</v>
      </c>
      <c r="D207" s="161" t="s">
        <v>127</v>
      </c>
      <c r="E207" s="162" t="s">
        <v>349</v>
      </c>
      <c r="F207" s="163" t="s">
        <v>350</v>
      </c>
      <c r="G207" s="164" t="s">
        <v>168</v>
      </c>
      <c r="H207" s="165" t="n">
        <v>2</v>
      </c>
      <c r="I207" s="166"/>
      <c r="J207" s="167" t="n">
        <f aca="false">ROUND(I207*H207,2)</f>
        <v>0</v>
      </c>
      <c r="K207" s="163" t="s">
        <v>145</v>
      </c>
      <c r="L207" s="23"/>
      <c r="M207" s="168"/>
      <c r="N207" s="169" t="s">
        <v>40</v>
      </c>
      <c r="O207" s="60"/>
      <c r="P207" s="170" t="n">
        <f aca="false">O207*H207</f>
        <v>0</v>
      </c>
      <c r="Q207" s="170" t="n">
        <v>0</v>
      </c>
      <c r="R207" s="170" t="n">
        <f aca="false">Q207*H207</f>
        <v>0</v>
      </c>
      <c r="S207" s="170" t="n">
        <v>0</v>
      </c>
      <c r="T207" s="171" t="n">
        <f aca="false">S207*H207</f>
        <v>0</v>
      </c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R207" s="172" t="s">
        <v>204</v>
      </c>
      <c r="AT207" s="172" t="s">
        <v>127</v>
      </c>
      <c r="AU207" s="172" t="s">
        <v>132</v>
      </c>
      <c r="AY207" s="3" t="s">
        <v>125</v>
      </c>
      <c r="BE207" s="173" t="n">
        <f aca="false">IF(N207="základní",J207,0)</f>
        <v>0</v>
      </c>
      <c r="BF207" s="173" t="n">
        <f aca="false">IF(N207="snížená",J207,0)</f>
        <v>0</v>
      </c>
      <c r="BG207" s="173" t="n">
        <f aca="false">IF(N207="zákl. přenesená",J207,0)</f>
        <v>0</v>
      </c>
      <c r="BH207" s="173" t="n">
        <f aca="false">IF(N207="sníž. přenesená",J207,0)</f>
        <v>0</v>
      </c>
      <c r="BI207" s="173" t="n">
        <f aca="false">IF(N207="nulová",J207,0)</f>
        <v>0</v>
      </c>
      <c r="BJ207" s="3" t="s">
        <v>132</v>
      </c>
      <c r="BK207" s="173" t="n">
        <f aca="false">ROUND(I207*H207,2)</f>
        <v>0</v>
      </c>
      <c r="BL207" s="3" t="s">
        <v>204</v>
      </c>
      <c r="BM207" s="172" t="s">
        <v>351</v>
      </c>
    </row>
    <row r="208" s="27" customFormat="true" ht="21.75" hidden="false" customHeight="true" outlineLevel="0" collapsed="false">
      <c r="A208" s="22"/>
      <c r="B208" s="160"/>
      <c r="C208" s="193" t="s">
        <v>352</v>
      </c>
      <c r="D208" s="193" t="s">
        <v>171</v>
      </c>
      <c r="E208" s="194" t="s">
        <v>353</v>
      </c>
      <c r="F208" s="195" t="s">
        <v>354</v>
      </c>
      <c r="G208" s="196" t="s">
        <v>168</v>
      </c>
      <c r="H208" s="197" t="n">
        <v>2</v>
      </c>
      <c r="I208" s="198"/>
      <c r="J208" s="199" t="n">
        <f aca="false">ROUND(I208*H208,2)</f>
        <v>0</v>
      </c>
      <c r="K208" s="195" t="s">
        <v>145</v>
      </c>
      <c r="L208" s="200"/>
      <c r="M208" s="201"/>
      <c r="N208" s="202" t="s">
        <v>40</v>
      </c>
      <c r="O208" s="60"/>
      <c r="P208" s="170" t="n">
        <f aca="false">O208*H208</f>
        <v>0</v>
      </c>
      <c r="Q208" s="170" t="n">
        <v>1E-005</v>
      </c>
      <c r="R208" s="170" t="n">
        <f aca="false">Q208*H208</f>
        <v>2E-005</v>
      </c>
      <c r="S208" s="170" t="n">
        <v>0</v>
      </c>
      <c r="T208" s="171" t="n">
        <f aca="false">S208*H208</f>
        <v>0</v>
      </c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R208" s="172" t="s">
        <v>281</v>
      </c>
      <c r="AT208" s="172" t="s">
        <v>171</v>
      </c>
      <c r="AU208" s="172" t="s">
        <v>132</v>
      </c>
      <c r="AY208" s="3" t="s">
        <v>125</v>
      </c>
      <c r="BE208" s="173" t="n">
        <f aca="false">IF(N208="základní",J208,0)</f>
        <v>0</v>
      </c>
      <c r="BF208" s="173" t="n">
        <f aca="false">IF(N208="snížená",J208,0)</f>
        <v>0</v>
      </c>
      <c r="BG208" s="173" t="n">
        <f aca="false">IF(N208="zákl. přenesená",J208,0)</f>
        <v>0</v>
      </c>
      <c r="BH208" s="173" t="n">
        <f aca="false">IF(N208="sníž. přenesená",J208,0)</f>
        <v>0</v>
      </c>
      <c r="BI208" s="173" t="n">
        <f aca="false">IF(N208="nulová",J208,0)</f>
        <v>0</v>
      </c>
      <c r="BJ208" s="3" t="s">
        <v>132</v>
      </c>
      <c r="BK208" s="173" t="n">
        <f aca="false">ROUND(I208*H208,2)</f>
        <v>0</v>
      </c>
      <c r="BL208" s="3" t="s">
        <v>204</v>
      </c>
      <c r="BM208" s="172" t="s">
        <v>355</v>
      </c>
    </row>
    <row r="209" s="27" customFormat="true" ht="16.5" hidden="false" customHeight="true" outlineLevel="0" collapsed="false">
      <c r="A209" s="22"/>
      <c r="B209" s="160"/>
      <c r="C209" s="193" t="s">
        <v>356</v>
      </c>
      <c r="D209" s="193" t="s">
        <v>171</v>
      </c>
      <c r="E209" s="194" t="s">
        <v>357</v>
      </c>
      <c r="F209" s="195" t="s">
        <v>358</v>
      </c>
      <c r="G209" s="196" t="s">
        <v>168</v>
      </c>
      <c r="H209" s="197" t="n">
        <v>2</v>
      </c>
      <c r="I209" s="198"/>
      <c r="J209" s="199" t="n">
        <f aca="false">ROUND(I209*H209,2)</f>
        <v>0</v>
      </c>
      <c r="K209" s="195" t="s">
        <v>145</v>
      </c>
      <c r="L209" s="200"/>
      <c r="M209" s="201"/>
      <c r="N209" s="202" t="s">
        <v>40</v>
      </c>
      <c r="O209" s="60"/>
      <c r="P209" s="170" t="n">
        <f aca="false">O209*H209</f>
        <v>0</v>
      </c>
      <c r="Q209" s="170" t="n">
        <v>0.0002</v>
      </c>
      <c r="R209" s="170" t="n">
        <f aca="false">Q209*H209</f>
        <v>0.0004</v>
      </c>
      <c r="S209" s="170" t="n">
        <v>0</v>
      </c>
      <c r="T209" s="171" t="n">
        <f aca="false">S209*H209</f>
        <v>0</v>
      </c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R209" s="172" t="s">
        <v>281</v>
      </c>
      <c r="AT209" s="172" t="s">
        <v>171</v>
      </c>
      <c r="AU209" s="172" t="s">
        <v>132</v>
      </c>
      <c r="AY209" s="3" t="s">
        <v>125</v>
      </c>
      <c r="BE209" s="173" t="n">
        <f aca="false">IF(N209="základní",J209,0)</f>
        <v>0</v>
      </c>
      <c r="BF209" s="173" t="n">
        <f aca="false">IF(N209="snížená",J209,0)</f>
        <v>0</v>
      </c>
      <c r="BG209" s="173" t="n">
        <f aca="false">IF(N209="zákl. přenesená",J209,0)</f>
        <v>0</v>
      </c>
      <c r="BH209" s="173" t="n">
        <f aca="false">IF(N209="sníž. přenesená",J209,0)</f>
        <v>0</v>
      </c>
      <c r="BI209" s="173" t="n">
        <f aca="false">IF(N209="nulová",J209,0)</f>
        <v>0</v>
      </c>
      <c r="BJ209" s="3" t="s">
        <v>132</v>
      </c>
      <c r="BK209" s="173" t="n">
        <f aca="false">ROUND(I209*H209,2)</f>
        <v>0</v>
      </c>
      <c r="BL209" s="3" t="s">
        <v>204</v>
      </c>
      <c r="BM209" s="172" t="s">
        <v>359</v>
      </c>
    </row>
    <row r="210" s="27" customFormat="true" ht="24.15" hidden="false" customHeight="true" outlineLevel="0" collapsed="false">
      <c r="A210" s="22"/>
      <c r="B210" s="160"/>
      <c r="C210" s="161" t="s">
        <v>360</v>
      </c>
      <c r="D210" s="161" t="s">
        <v>127</v>
      </c>
      <c r="E210" s="162" t="s">
        <v>361</v>
      </c>
      <c r="F210" s="163" t="s">
        <v>362</v>
      </c>
      <c r="G210" s="164" t="s">
        <v>168</v>
      </c>
      <c r="H210" s="165" t="n">
        <v>2</v>
      </c>
      <c r="I210" s="166"/>
      <c r="J210" s="167" t="n">
        <f aca="false">ROUND(I210*H210,2)</f>
        <v>0</v>
      </c>
      <c r="K210" s="163" t="s">
        <v>320</v>
      </c>
      <c r="L210" s="23"/>
      <c r="M210" s="168"/>
      <c r="N210" s="169" t="s">
        <v>40</v>
      </c>
      <c r="O210" s="60"/>
      <c r="P210" s="170" t="n">
        <f aca="false">O210*H210</f>
        <v>0</v>
      </c>
      <c r="Q210" s="170" t="n">
        <v>0</v>
      </c>
      <c r="R210" s="170" t="n">
        <f aca="false">Q210*H210</f>
        <v>0</v>
      </c>
      <c r="S210" s="170" t="n">
        <v>0</v>
      </c>
      <c r="T210" s="171" t="n">
        <f aca="false">S210*H210</f>
        <v>0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172" t="s">
        <v>204</v>
      </c>
      <c r="AT210" s="172" t="s">
        <v>127</v>
      </c>
      <c r="AU210" s="172" t="s">
        <v>132</v>
      </c>
      <c r="AY210" s="3" t="s">
        <v>125</v>
      </c>
      <c r="BE210" s="173" t="n">
        <f aca="false">IF(N210="základní",J210,0)</f>
        <v>0</v>
      </c>
      <c r="BF210" s="173" t="n">
        <f aca="false">IF(N210="snížená",J210,0)</f>
        <v>0</v>
      </c>
      <c r="BG210" s="173" t="n">
        <f aca="false">IF(N210="zákl. přenesená",J210,0)</f>
        <v>0</v>
      </c>
      <c r="BH210" s="173" t="n">
        <f aca="false">IF(N210="sníž. přenesená",J210,0)</f>
        <v>0</v>
      </c>
      <c r="BI210" s="173" t="n">
        <f aca="false">IF(N210="nulová",J210,0)</f>
        <v>0</v>
      </c>
      <c r="BJ210" s="3" t="s">
        <v>132</v>
      </c>
      <c r="BK210" s="173" t="n">
        <f aca="false">ROUND(I210*H210,2)</f>
        <v>0</v>
      </c>
      <c r="BL210" s="3" t="s">
        <v>204</v>
      </c>
      <c r="BM210" s="172" t="s">
        <v>363</v>
      </c>
    </row>
    <row r="211" s="27" customFormat="true" ht="24.15" hidden="false" customHeight="true" outlineLevel="0" collapsed="false">
      <c r="A211" s="22"/>
      <c r="B211" s="160"/>
      <c r="C211" s="193" t="s">
        <v>364</v>
      </c>
      <c r="D211" s="193" t="s">
        <v>171</v>
      </c>
      <c r="E211" s="194" t="s">
        <v>365</v>
      </c>
      <c r="F211" s="195" t="s">
        <v>366</v>
      </c>
      <c r="G211" s="196" t="s">
        <v>168</v>
      </c>
      <c r="H211" s="197" t="n">
        <v>2</v>
      </c>
      <c r="I211" s="198"/>
      <c r="J211" s="199" t="n">
        <f aca="false">ROUND(I211*H211,2)</f>
        <v>0</v>
      </c>
      <c r="K211" s="195"/>
      <c r="L211" s="200"/>
      <c r="M211" s="201"/>
      <c r="N211" s="202" t="s">
        <v>40</v>
      </c>
      <c r="O211" s="60"/>
      <c r="P211" s="170" t="n">
        <f aca="false">O211*H211</f>
        <v>0</v>
      </c>
      <c r="Q211" s="170" t="n">
        <v>0.0008</v>
      </c>
      <c r="R211" s="170" t="n">
        <f aca="false">Q211*H211</f>
        <v>0.0016</v>
      </c>
      <c r="S211" s="170" t="n">
        <v>0</v>
      </c>
      <c r="T211" s="171" t="n">
        <f aca="false">S211*H211</f>
        <v>0</v>
      </c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R211" s="172" t="s">
        <v>281</v>
      </c>
      <c r="AT211" s="172" t="s">
        <v>171</v>
      </c>
      <c r="AU211" s="172" t="s">
        <v>132</v>
      </c>
      <c r="AY211" s="3" t="s">
        <v>125</v>
      </c>
      <c r="BE211" s="173" t="n">
        <f aca="false">IF(N211="základní",J211,0)</f>
        <v>0</v>
      </c>
      <c r="BF211" s="173" t="n">
        <f aca="false">IF(N211="snížená",J211,0)</f>
        <v>0</v>
      </c>
      <c r="BG211" s="173" t="n">
        <f aca="false">IF(N211="zákl. přenesená",J211,0)</f>
        <v>0</v>
      </c>
      <c r="BH211" s="173" t="n">
        <f aca="false">IF(N211="sníž. přenesená",J211,0)</f>
        <v>0</v>
      </c>
      <c r="BI211" s="173" t="n">
        <f aca="false">IF(N211="nulová",J211,0)</f>
        <v>0</v>
      </c>
      <c r="BJ211" s="3" t="s">
        <v>132</v>
      </c>
      <c r="BK211" s="173" t="n">
        <f aca="false">ROUND(I211*H211,2)</f>
        <v>0</v>
      </c>
      <c r="BL211" s="3" t="s">
        <v>204</v>
      </c>
      <c r="BM211" s="172" t="s">
        <v>367</v>
      </c>
    </row>
    <row r="212" s="27" customFormat="true" ht="24.15" hidden="false" customHeight="true" outlineLevel="0" collapsed="false">
      <c r="A212" s="22"/>
      <c r="B212" s="160"/>
      <c r="C212" s="161" t="s">
        <v>368</v>
      </c>
      <c r="D212" s="161" t="s">
        <v>127</v>
      </c>
      <c r="E212" s="162" t="s">
        <v>369</v>
      </c>
      <c r="F212" s="163" t="s">
        <v>370</v>
      </c>
      <c r="G212" s="164" t="s">
        <v>168</v>
      </c>
      <c r="H212" s="165" t="n">
        <v>1</v>
      </c>
      <c r="I212" s="166"/>
      <c r="J212" s="167" t="n">
        <f aca="false">ROUND(I212*H212,2)</f>
        <v>0</v>
      </c>
      <c r="K212" s="163" t="s">
        <v>145</v>
      </c>
      <c r="L212" s="23"/>
      <c r="M212" s="168"/>
      <c r="N212" s="169" t="s">
        <v>40</v>
      </c>
      <c r="O212" s="60"/>
      <c r="P212" s="170" t="n">
        <f aca="false">O212*H212</f>
        <v>0</v>
      </c>
      <c r="Q212" s="170" t="n">
        <v>0</v>
      </c>
      <c r="R212" s="170" t="n">
        <f aca="false">Q212*H212</f>
        <v>0</v>
      </c>
      <c r="S212" s="170" t="n">
        <v>0</v>
      </c>
      <c r="T212" s="171" t="n">
        <f aca="false">S212*H212</f>
        <v>0</v>
      </c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R212" s="172" t="s">
        <v>204</v>
      </c>
      <c r="AT212" s="172" t="s">
        <v>127</v>
      </c>
      <c r="AU212" s="172" t="s">
        <v>132</v>
      </c>
      <c r="AY212" s="3" t="s">
        <v>125</v>
      </c>
      <c r="BE212" s="173" t="n">
        <f aca="false">IF(N212="základní",J212,0)</f>
        <v>0</v>
      </c>
      <c r="BF212" s="173" t="n">
        <f aca="false">IF(N212="snížená",J212,0)</f>
        <v>0</v>
      </c>
      <c r="BG212" s="173" t="n">
        <f aca="false">IF(N212="zákl. přenesená",J212,0)</f>
        <v>0</v>
      </c>
      <c r="BH212" s="173" t="n">
        <f aca="false">IF(N212="sníž. přenesená",J212,0)</f>
        <v>0</v>
      </c>
      <c r="BI212" s="173" t="n">
        <f aca="false">IF(N212="nulová",J212,0)</f>
        <v>0</v>
      </c>
      <c r="BJ212" s="3" t="s">
        <v>132</v>
      </c>
      <c r="BK212" s="173" t="n">
        <f aca="false">ROUND(I212*H212,2)</f>
        <v>0</v>
      </c>
      <c r="BL212" s="3" t="s">
        <v>204</v>
      </c>
      <c r="BM212" s="172" t="s">
        <v>371</v>
      </c>
    </row>
    <row r="213" s="27" customFormat="true" ht="16.5" hidden="false" customHeight="true" outlineLevel="0" collapsed="false">
      <c r="A213" s="22"/>
      <c r="B213" s="160"/>
      <c r="C213" s="161" t="s">
        <v>372</v>
      </c>
      <c r="D213" s="161" t="s">
        <v>127</v>
      </c>
      <c r="E213" s="162" t="s">
        <v>373</v>
      </c>
      <c r="F213" s="163" t="s">
        <v>374</v>
      </c>
      <c r="G213" s="164" t="s">
        <v>168</v>
      </c>
      <c r="H213" s="165" t="n">
        <v>1</v>
      </c>
      <c r="I213" s="166"/>
      <c r="J213" s="167" t="n">
        <f aca="false">ROUND(I213*H213,2)</f>
        <v>0</v>
      </c>
      <c r="K213" s="163"/>
      <c r="L213" s="23"/>
      <c r="M213" s="168"/>
      <c r="N213" s="169" t="s">
        <v>40</v>
      </c>
      <c r="O213" s="60"/>
      <c r="P213" s="170" t="n">
        <f aca="false">O213*H213</f>
        <v>0</v>
      </c>
      <c r="Q213" s="170" t="n">
        <v>0</v>
      </c>
      <c r="R213" s="170" t="n">
        <f aca="false">Q213*H213</f>
        <v>0</v>
      </c>
      <c r="S213" s="170" t="n">
        <v>0</v>
      </c>
      <c r="T213" s="171" t="n">
        <f aca="false">S213*H213</f>
        <v>0</v>
      </c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R213" s="172" t="s">
        <v>204</v>
      </c>
      <c r="AT213" s="172" t="s">
        <v>127</v>
      </c>
      <c r="AU213" s="172" t="s">
        <v>132</v>
      </c>
      <c r="AY213" s="3" t="s">
        <v>125</v>
      </c>
      <c r="BE213" s="173" t="n">
        <f aca="false">IF(N213="základní",J213,0)</f>
        <v>0</v>
      </c>
      <c r="BF213" s="173" t="n">
        <f aca="false">IF(N213="snížená",J213,0)</f>
        <v>0</v>
      </c>
      <c r="BG213" s="173" t="n">
        <f aca="false">IF(N213="zákl. přenesená",J213,0)</f>
        <v>0</v>
      </c>
      <c r="BH213" s="173" t="n">
        <f aca="false">IF(N213="sníž. přenesená",J213,0)</f>
        <v>0</v>
      </c>
      <c r="BI213" s="173" t="n">
        <f aca="false">IF(N213="nulová",J213,0)</f>
        <v>0</v>
      </c>
      <c r="BJ213" s="3" t="s">
        <v>132</v>
      </c>
      <c r="BK213" s="173" t="n">
        <f aca="false">ROUND(I213*H213,2)</f>
        <v>0</v>
      </c>
      <c r="BL213" s="3" t="s">
        <v>204</v>
      </c>
      <c r="BM213" s="172" t="s">
        <v>375</v>
      </c>
    </row>
    <row r="214" s="27" customFormat="true" ht="21.75" hidden="false" customHeight="true" outlineLevel="0" collapsed="false">
      <c r="A214" s="22"/>
      <c r="B214" s="160"/>
      <c r="C214" s="161" t="s">
        <v>376</v>
      </c>
      <c r="D214" s="161" t="s">
        <v>127</v>
      </c>
      <c r="E214" s="162" t="s">
        <v>377</v>
      </c>
      <c r="F214" s="163" t="s">
        <v>378</v>
      </c>
      <c r="G214" s="164" t="s">
        <v>130</v>
      </c>
      <c r="H214" s="165" t="n">
        <v>1</v>
      </c>
      <c r="I214" s="166"/>
      <c r="J214" s="167" t="n">
        <f aca="false">ROUND(I214*H214,2)</f>
        <v>0</v>
      </c>
      <c r="K214" s="163"/>
      <c r="L214" s="23"/>
      <c r="M214" s="168"/>
      <c r="N214" s="169" t="s">
        <v>40</v>
      </c>
      <c r="O214" s="60"/>
      <c r="P214" s="170" t="n">
        <f aca="false">O214*H214</f>
        <v>0</v>
      </c>
      <c r="Q214" s="170" t="n">
        <v>0</v>
      </c>
      <c r="R214" s="170" t="n">
        <f aca="false">Q214*H214</f>
        <v>0</v>
      </c>
      <c r="S214" s="170" t="n">
        <v>0</v>
      </c>
      <c r="T214" s="171" t="n">
        <f aca="false">S214*H214</f>
        <v>0</v>
      </c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R214" s="172" t="s">
        <v>204</v>
      </c>
      <c r="AT214" s="172" t="s">
        <v>127</v>
      </c>
      <c r="AU214" s="172" t="s">
        <v>132</v>
      </c>
      <c r="AY214" s="3" t="s">
        <v>125</v>
      </c>
      <c r="BE214" s="173" t="n">
        <f aca="false">IF(N214="základní",J214,0)</f>
        <v>0</v>
      </c>
      <c r="BF214" s="173" t="n">
        <f aca="false">IF(N214="snížená",J214,0)</f>
        <v>0</v>
      </c>
      <c r="BG214" s="173" t="n">
        <f aca="false">IF(N214="zákl. přenesená",J214,0)</f>
        <v>0</v>
      </c>
      <c r="BH214" s="173" t="n">
        <f aca="false">IF(N214="sníž. přenesená",J214,0)</f>
        <v>0</v>
      </c>
      <c r="BI214" s="173" t="n">
        <f aca="false">IF(N214="nulová",J214,0)</f>
        <v>0</v>
      </c>
      <c r="BJ214" s="3" t="s">
        <v>132</v>
      </c>
      <c r="BK214" s="173" t="n">
        <f aca="false">ROUND(I214*H214,2)</f>
        <v>0</v>
      </c>
      <c r="BL214" s="3" t="s">
        <v>204</v>
      </c>
      <c r="BM214" s="172" t="s">
        <v>379</v>
      </c>
    </row>
    <row r="215" s="27" customFormat="true" ht="24.15" hidden="false" customHeight="true" outlineLevel="0" collapsed="false">
      <c r="A215" s="22"/>
      <c r="B215" s="160"/>
      <c r="C215" s="161" t="s">
        <v>380</v>
      </c>
      <c r="D215" s="161" t="s">
        <v>127</v>
      </c>
      <c r="E215" s="162" t="s">
        <v>381</v>
      </c>
      <c r="F215" s="163" t="s">
        <v>382</v>
      </c>
      <c r="G215" s="164" t="s">
        <v>130</v>
      </c>
      <c r="H215" s="165" t="n">
        <v>1</v>
      </c>
      <c r="I215" s="166"/>
      <c r="J215" s="167" t="n">
        <f aca="false">ROUND(I215*H215,2)</f>
        <v>0</v>
      </c>
      <c r="K215" s="163"/>
      <c r="L215" s="23"/>
      <c r="M215" s="168"/>
      <c r="N215" s="169" t="s">
        <v>40</v>
      </c>
      <c r="O215" s="60"/>
      <c r="P215" s="170" t="n">
        <f aca="false">O215*H215</f>
        <v>0</v>
      </c>
      <c r="Q215" s="170" t="n">
        <v>0</v>
      </c>
      <c r="R215" s="170" t="n">
        <f aca="false">Q215*H215</f>
        <v>0</v>
      </c>
      <c r="S215" s="170" t="n">
        <v>0</v>
      </c>
      <c r="T215" s="171" t="n">
        <f aca="false">S215*H215</f>
        <v>0</v>
      </c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R215" s="172" t="s">
        <v>204</v>
      </c>
      <c r="AT215" s="172" t="s">
        <v>127</v>
      </c>
      <c r="AU215" s="172" t="s">
        <v>132</v>
      </c>
      <c r="AY215" s="3" t="s">
        <v>125</v>
      </c>
      <c r="BE215" s="173" t="n">
        <f aca="false">IF(N215="základní",J215,0)</f>
        <v>0</v>
      </c>
      <c r="BF215" s="173" t="n">
        <f aca="false">IF(N215="snížená",J215,0)</f>
        <v>0</v>
      </c>
      <c r="BG215" s="173" t="n">
        <f aca="false">IF(N215="zákl. přenesená",J215,0)</f>
        <v>0</v>
      </c>
      <c r="BH215" s="173" t="n">
        <f aca="false">IF(N215="sníž. přenesená",J215,0)</f>
        <v>0</v>
      </c>
      <c r="BI215" s="173" t="n">
        <f aca="false">IF(N215="nulová",J215,0)</f>
        <v>0</v>
      </c>
      <c r="BJ215" s="3" t="s">
        <v>132</v>
      </c>
      <c r="BK215" s="173" t="n">
        <f aca="false">ROUND(I215*H215,2)</f>
        <v>0</v>
      </c>
      <c r="BL215" s="3" t="s">
        <v>204</v>
      </c>
      <c r="BM215" s="172" t="s">
        <v>383</v>
      </c>
    </row>
    <row r="216" s="27" customFormat="true" ht="16.5" hidden="false" customHeight="true" outlineLevel="0" collapsed="false">
      <c r="A216" s="22"/>
      <c r="B216" s="160"/>
      <c r="C216" s="161" t="s">
        <v>384</v>
      </c>
      <c r="D216" s="161" t="s">
        <v>127</v>
      </c>
      <c r="E216" s="162" t="s">
        <v>385</v>
      </c>
      <c r="F216" s="163" t="s">
        <v>386</v>
      </c>
      <c r="G216" s="164" t="s">
        <v>168</v>
      </c>
      <c r="H216" s="165" t="n">
        <v>16</v>
      </c>
      <c r="I216" s="166"/>
      <c r="J216" s="167" t="n">
        <f aca="false">ROUND(I216*H216,2)</f>
        <v>0</v>
      </c>
      <c r="K216" s="163"/>
      <c r="L216" s="23"/>
      <c r="M216" s="168"/>
      <c r="N216" s="169" t="s">
        <v>40</v>
      </c>
      <c r="O216" s="60"/>
      <c r="P216" s="170" t="n">
        <f aca="false">O216*H216</f>
        <v>0</v>
      </c>
      <c r="Q216" s="170" t="n">
        <v>0</v>
      </c>
      <c r="R216" s="170" t="n">
        <f aca="false">Q216*H216</f>
        <v>0</v>
      </c>
      <c r="S216" s="170" t="n">
        <v>0</v>
      </c>
      <c r="T216" s="171" t="n">
        <f aca="false">S216*H216</f>
        <v>0</v>
      </c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R216" s="172" t="s">
        <v>204</v>
      </c>
      <c r="AT216" s="172" t="s">
        <v>127</v>
      </c>
      <c r="AU216" s="172" t="s">
        <v>132</v>
      </c>
      <c r="AY216" s="3" t="s">
        <v>125</v>
      </c>
      <c r="BE216" s="173" t="n">
        <f aca="false">IF(N216="základní",J216,0)</f>
        <v>0</v>
      </c>
      <c r="BF216" s="173" t="n">
        <f aca="false">IF(N216="snížená",J216,0)</f>
        <v>0</v>
      </c>
      <c r="BG216" s="173" t="n">
        <f aca="false">IF(N216="zákl. přenesená",J216,0)</f>
        <v>0</v>
      </c>
      <c r="BH216" s="173" t="n">
        <f aca="false">IF(N216="sníž. přenesená",J216,0)</f>
        <v>0</v>
      </c>
      <c r="BI216" s="173" t="n">
        <f aca="false">IF(N216="nulová",J216,0)</f>
        <v>0</v>
      </c>
      <c r="BJ216" s="3" t="s">
        <v>132</v>
      </c>
      <c r="BK216" s="173" t="n">
        <f aca="false">ROUND(I216*H216,2)</f>
        <v>0</v>
      </c>
      <c r="BL216" s="3" t="s">
        <v>204</v>
      </c>
      <c r="BM216" s="172" t="s">
        <v>387</v>
      </c>
    </row>
    <row r="217" s="27" customFormat="true" ht="16.5" hidden="false" customHeight="true" outlineLevel="0" collapsed="false">
      <c r="A217" s="22"/>
      <c r="B217" s="160"/>
      <c r="C217" s="161" t="s">
        <v>388</v>
      </c>
      <c r="D217" s="161" t="s">
        <v>127</v>
      </c>
      <c r="E217" s="162" t="s">
        <v>389</v>
      </c>
      <c r="F217" s="163" t="s">
        <v>390</v>
      </c>
      <c r="G217" s="164" t="s">
        <v>168</v>
      </c>
      <c r="H217" s="165" t="n">
        <v>1</v>
      </c>
      <c r="I217" s="166"/>
      <c r="J217" s="167" t="n">
        <f aca="false">ROUND(I217*H217,2)</f>
        <v>0</v>
      </c>
      <c r="K217" s="163"/>
      <c r="L217" s="23"/>
      <c r="M217" s="168"/>
      <c r="N217" s="169" t="s">
        <v>40</v>
      </c>
      <c r="O217" s="60"/>
      <c r="P217" s="170" t="n">
        <f aca="false">O217*H217</f>
        <v>0</v>
      </c>
      <c r="Q217" s="170" t="n">
        <v>0</v>
      </c>
      <c r="R217" s="170" t="n">
        <f aca="false">Q217*H217</f>
        <v>0</v>
      </c>
      <c r="S217" s="170" t="n">
        <v>0</v>
      </c>
      <c r="T217" s="171" t="n">
        <f aca="false">S217*H217</f>
        <v>0</v>
      </c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R217" s="172" t="s">
        <v>204</v>
      </c>
      <c r="AT217" s="172" t="s">
        <v>127</v>
      </c>
      <c r="AU217" s="172" t="s">
        <v>132</v>
      </c>
      <c r="AY217" s="3" t="s">
        <v>125</v>
      </c>
      <c r="BE217" s="173" t="n">
        <f aca="false">IF(N217="základní",J217,0)</f>
        <v>0</v>
      </c>
      <c r="BF217" s="173" t="n">
        <f aca="false">IF(N217="snížená",J217,0)</f>
        <v>0</v>
      </c>
      <c r="BG217" s="173" t="n">
        <f aca="false">IF(N217="zákl. přenesená",J217,0)</f>
        <v>0</v>
      </c>
      <c r="BH217" s="173" t="n">
        <f aca="false">IF(N217="sníž. přenesená",J217,0)</f>
        <v>0</v>
      </c>
      <c r="BI217" s="173" t="n">
        <f aca="false">IF(N217="nulová",J217,0)</f>
        <v>0</v>
      </c>
      <c r="BJ217" s="3" t="s">
        <v>132</v>
      </c>
      <c r="BK217" s="173" t="n">
        <f aca="false">ROUND(I217*H217,2)</f>
        <v>0</v>
      </c>
      <c r="BL217" s="3" t="s">
        <v>204</v>
      </c>
      <c r="BM217" s="172" t="s">
        <v>391</v>
      </c>
    </row>
    <row r="218" s="27" customFormat="true" ht="16.5" hidden="false" customHeight="true" outlineLevel="0" collapsed="false">
      <c r="A218" s="22"/>
      <c r="B218" s="160"/>
      <c r="C218" s="161" t="s">
        <v>392</v>
      </c>
      <c r="D218" s="161" t="s">
        <v>127</v>
      </c>
      <c r="E218" s="162" t="s">
        <v>393</v>
      </c>
      <c r="F218" s="163" t="s">
        <v>394</v>
      </c>
      <c r="G218" s="164" t="s">
        <v>168</v>
      </c>
      <c r="H218" s="165" t="n">
        <v>1</v>
      </c>
      <c r="I218" s="166"/>
      <c r="J218" s="167" t="n">
        <f aca="false">ROUND(I218*H218,2)</f>
        <v>0</v>
      </c>
      <c r="K218" s="163"/>
      <c r="L218" s="23"/>
      <c r="M218" s="168"/>
      <c r="N218" s="169" t="s">
        <v>40</v>
      </c>
      <c r="O218" s="60"/>
      <c r="P218" s="170" t="n">
        <f aca="false">O218*H218</f>
        <v>0</v>
      </c>
      <c r="Q218" s="170" t="n">
        <v>0</v>
      </c>
      <c r="R218" s="170" t="n">
        <f aca="false">Q218*H218</f>
        <v>0</v>
      </c>
      <c r="S218" s="170" t="n">
        <v>0</v>
      </c>
      <c r="T218" s="171" t="n">
        <f aca="false">S218*H218</f>
        <v>0</v>
      </c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R218" s="172" t="s">
        <v>204</v>
      </c>
      <c r="AT218" s="172" t="s">
        <v>127</v>
      </c>
      <c r="AU218" s="172" t="s">
        <v>132</v>
      </c>
      <c r="AY218" s="3" t="s">
        <v>125</v>
      </c>
      <c r="BE218" s="173" t="n">
        <f aca="false">IF(N218="základní",J218,0)</f>
        <v>0</v>
      </c>
      <c r="BF218" s="173" t="n">
        <f aca="false">IF(N218="snížená",J218,0)</f>
        <v>0</v>
      </c>
      <c r="BG218" s="173" t="n">
        <f aca="false">IF(N218="zákl. přenesená",J218,0)</f>
        <v>0</v>
      </c>
      <c r="BH218" s="173" t="n">
        <f aca="false">IF(N218="sníž. přenesená",J218,0)</f>
        <v>0</v>
      </c>
      <c r="BI218" s="173" t="n">
        <f aca="false">IF(N218="nulová",J218,0)</f>
        <v>0</v>
      </c>
      <c r="BJ218" s="3" t="s">
        <v>132</v>
      </c>
      <c r="BK218" s="173" t="n">
        <f aca="false">ROUND(I218*H218,2)</f>
        <v>0</v>
      </c>
      <c r="BL218" s="3" t="s">
        <v>204</v>
      </c>
      <c r="BM218" s="172" t="s">
        <v>395</v>
      </c>
    </row>
    <row r="219" s="27" customFormat="true" ht="24.15" hidden="false" customHeight="true" outlineLevel="0" collapsed="false">
      <c r="A219" s="22"/>
      <c r="B219" s="160"/>
      <c r="C219" s="161" t="s">
        <v>396</v>
      </c>
      <c r="D219" s="161" t="s">
        <v>127</v>
      </c>
      <c r="E219" s="162" t="s">
        <v>397</v>
      </c>
      <c r="F219" s="163" t="s">
        <v>398</v>
      </c>
      <c r="G219" s="164" t="s">
        <v>248</v>
      </c>
      <c r="H219" s="203"/>
      <c r="I219" s="166"/>
      <c r="J219" s="167" t="n">
        <f aca="false">ROUND(I219*H219,2)</f>
        <v>0</v>
      </c>
      <c r="K219" s="163" t="s">
        <v>145</v>
      </c>
      <c r="L219" s="23"/>
      <c r="M219" s="168"/>
      <c r="N219" s="169" t="s">
        <v>40</v>
      </c>
      <c r="O219" s="60"/>
      <c r="P219" s="170" t="n">
        <f aca="false">O219*H219</f>
        <v>0</v>
      </c>
      <c r="Q219" s="170" t="n">
        <v>0</v>
      </c>
      <c r="R219" s="170" t="n">
        <f aca="false">Q219*H219</f>
        <v>0</v>
      </c>
      <c r="S219" s="170" t="n">
        <v>0</v>
      </c>
      <c r="T219" s="171" t="n">
        <f aca="false">S219*H219</f>
        <v>0</v>
      </c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R219" s="172" t="s">
        <v>204</v>
      </c>
      <c r="AT219" s="172" t="s">
        <v>127</v>
      </c>
      <c r="AU219" s="172" t="s">
        <v>132</v>
      </c>
      <c r="AY219" s="3" t="s">
        <v>125</v>
      </c>
      <c r="BE219" s="173" t="n">
        <f aca="false">IF(N219="základní",J219,0)</f>
        <v>0</v>
      </c>
      <c r="BF219" s="173" t="n">
        <f aca="false">IF(N219="snížená",J219,0)</f>
        <v>0</v>
      </c>
      <c r="BG219" s="173" t="n">
        <f aca="false">IF(N219="zákl. přenesená",J219,0)</f>
        <v>0</v>
      </c>
      <c r="BH219" s="173" t="n">
        <f aca="false">IF(N219="sníž. přenesená",J219,0)</f>
        <v>0</v>
      </c>
      <c r="BI219" s="173" t="n">
        <f aca="false">IF(N219="nulová",J219,0)</f>
        <v>0</v>
      </c>
      <c r="BJ219" s="3" t="s">
        <v>132</v>
      </c>
      <c r="BK219" s="173" t="n">
        <f aca="false">ROUND(I219*H219,2)</f>
        <v>0</v>
      </c>
      <c r="BL219" s="3" t="s">
        <v>204</v>
      </c>
      <c r="BM219" s="172" t="s">
        <v>399</v>
      </c>
    </row>
    <row r="220" s="146" customFormat="true" ht="22.8" hidden="false" customHeight="true" outlineLevel="0" collapsed="false">
      <c r="B220" s="147"/>
      <c r="D220" s="148" t="s">
        <v>73</v>
      </c>
      <c r="E220" s="158" t="s">
        <v>400</v>
      </c>
      <c r="F220" s="158" t="s">
        <v>401</v>
      </c>
      <c r="I220" s="150"/>
      <c r="J220" s="159" t="n">
        <f aca="false">BK220</f>
        <v>0</v>
      </c>
      <c r="L220" s="147"/>
      <c r="M220" s="152"/>
      <c r="N220" s="153"/>
      <c r="O220" s="153"/>
      <c r="P220" s="154" t="n">
        <f aca="false">SUM(P221:P224)</f>
        <v>0</v>
      </c>
      <c r="Q220" s="153"/>
      <c r="R220" s="154" t="n">
        <f aca="false">SUM(R221:R224)</f>
        <v>0.00045</v>
      </c>
      <c r="S220" s="153"/>
      <c r="T220" s="155" t="n">
        <f aca="false">SUM(T221:T224)</f>
        <v>0.0003</v>
      </c>
      <c r="AR220" s="148" t="s">
        <v>132</v>
      </c>
      <c r="AT220" s="156" t="s">
        <v>73</v>
      </c>
      <c r="AU220" s="156" t="s">
        <v>79</v>
      </c>
      <c r="AY220" s="148" t="s">
        <v>125</v>
      </c>
      <c r="BK220" s="157" t="n">
        <f aca="false">SUM(BK221:BK224)</f>
        <v>0</v>
      </c>
    </row>
    <row r="221" s="27" customFormat="true" ht="21.75" hidden="false" customHeight="true" outlineLevel="0" collapsed="false">
      <c r="A221" s="22"/>
      <c r="B221" s="160"/>
      <c r="C221" s="161" t="s">
        <v>402</v>
      </c>
      <c r="D221" s="161" t="s">
        <v>127</v>
      </c>
      <c r="E221" s="162" t="s">
        <v>403</v>
      </c>
      <c r="F221" s="163" t="s">
        <v>404</v>
      </c>
      <c r="G221" s="164" t="s">
        <v>168</v>
      </c>
      <c r="H221" s="165" t="n">
        <v>1</v>
      </c>
      <c r="I221" s="166"/>
      <c r="J221" s="167" t="n">
        <f aca="false">ROUND(I221*H221,2)</f>
        <v>0</v>
      </c>
      <c r="K221" s="163" t="s">
        <v>145</v>
      </c>
      <c r="L221" s="23"/>
      <c r="M221" s="168"/>
      <c r="N221" s="169" t="s">
        <v>40</v>
      </c>
      <c r="O221" s="60"/>
      <c r="P221" s="170" t="n">
        <f aca="false">O221*H221</f>
        <v>0</v>
      </c>
      <c r="Q221" s="170" t="n">
        <v>0</v>
      </c>
      <c r="R221" s="170" t="n">
        <f aca="false">Q221*H221</f>
        <v>0</v>
      </c>
      <c r="S221" s="170" t="n">
        <v>0</v>
      </c>
      <c r="T221" s="171" t="n">
        <f aca="false">S221*H221</f>
        <v>0</v>
      </c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R221" s="172" t="s">
        <v>204</v>
      </c>
      <c r="AT221" s="172" t="s">
        <v>127</v>
      </c>
      <c r="AU221" s="172" t="s">
        <v>132</v>
      </c>
      <c r="AY221" s="3" t="s">
        <v>125</v>
      </c>
      <c r="BE221" s="173" t="n">
        <f aca="false">IF(N221="základní",J221,0)</f>
        <v>0</v>
      </c>
      <c r="BF221" s="173" t="n">
        <f aca="false">IF(N221="snížená",J221,0)</f>
        <v>0</v>
      </c>
      <c r="BG221" s="173" t="n">
        <f aca="false">IF(N221="zákl. přenesená",J221,0)</f>
        <v>0</v>
      </c>
      <c r="BH221" s="173" t="n">
        <f aca="false">IF(N221="sníž. přenesená",J221,0)</f>
        <v>0</v>
      </c>
      <c r="BI221" s="173" t="n">
        <f aca="false">IF(N221="nulová",J221,0)</f>
        <v>0</v>
      </c>
      <c r="BJ221" s="3" t="s">
        <v>132</v>
      </c>
      <c r="BK221" s="173" t="n">
        <f aca="false">ROUND(I221*H221,2)</f>
        <v>0</v>
      </c>
      <c r="BL221" s="3" t="s">
        <v>204</v>
      </c>
      <c r="BM221" s="172" t="s">
        <v>405</v>
      </c>
    </row>
    <row r="222" s="27" customFormat="true" ht="16.5" hidden="false" customHeight="true" outlineLevel="0" collapsed="false">
      <c r="A222" s="22"/>
      <c r="B222" s="160"/>
      <c r="C222" s="193" t="s">
        <v>406</v>
      </c>
      <c r="D222" s="193" t="s">
        <v>171</v>
      </c>
      <c r="E222" s="194" t="s">
        <v>407</v>
      </c>
      <c r="F222" s="195" t="s">
        <v>408</v>
      </c>
      <c r="G222" s="196" t="s">
        <v>168</v>
      </c>
      <c r="H222" s="197" t="n">
        <v>1</v>
      </c>
      <c r="I222" s="198"/>
      <c r="J222" s="199" t="n">
        <f aca="false">ROUND(I222*H222,2)</f>
        <v>0</v>
      </c>
      <c r="K222" s="195" t="s">
        <v>145</v>
      </c>
      <c r="L222" s="200"/>
      <c r="M222" s="201"/>
      <c r="N222" s="202" t="s">
        <v>40</v>
      </c>
      <c r="O222" s="60"/>
      <c r="P222" s="170" t="n">
        <f aca="false">O222*H222</f>
        <v>0</v>
      </c>
      <c r="Q222" s="170" t="n">
        <v>0.00045</v>
      </c>
      <c r="R222" s="170" t="n">
        <f aca="false">Q222*H222</f>
        <v>0.00045</v>
      </c>
      <c r="S222" s="170" t="n">
        <v>0</v>
      </c>
      <c r="T222" s="171" t="n">
        <f aca="false">S222*H222</f>
        <v>0</v>
      </c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R222" s="172" t="s">
        <v>281</v>
      </c>
      <c r="AT222" s="172" t="s">
        <v>171</v>
      </c>
      <c r="AU222" s="172" t="s">
        <v>132</v>
      </c>
      <c r="AY222" s="3" t="s">
        <v>125</v>
      </c>
      <c r="BE222" s="173" t="n">
        <f aca="false">IF(N222="základní",J222,0)</f>
        <v>0</v>
      </c>
      <c r="BF222" s="173" t="n">
        <f aca="false">IF(N222="snížená",J222,0)</f>
        <v>0</v>
      </c>
      <c r="BG222" s="173" t="n">
        <f aca="false">IF(N222="zákl. přenesená",J222,0)</f>
        <v>0</v>
      </c>
      <c r="BH222" s="173" t="n">
        <f aca="false">IF(N222="sníž. přenesená",J222,0)</f>
        <v>0</v>
      </c>
      <c r="BI222" s="173" t="n">
        <f aca="false">IF(N222="nulová",J222,0)</f>
        <v>0</v>
      </c>
      <c r="BJ222" s="3" t="s">
        <v>132</v>
      </c>
      <c r="BK222" s="173" t="n">
        <f aca="false">ROUND(I222*H222,2)</f>
        <v>0</v>
      </c>
      <c r="BL222" s="3" t="s">
        <v>204</v>
      </c>
      <c r="BM222" s="172" t="s">
        <v>409</v>
      </c>
    </row>
    <row r="223" s="27" customFormat="true" ht="21.75" hidden="false" customHeight="true" outlineLevel="0" collapsed="false">
      <c r="A223" s="22"/>
      <c r="B223" s="160"/>
      <c r="C223" s="161" t="s">
        <v>410</v>
      </c>
      <c r="D223" s="161" t="s">
        <v>127</v>
      </c>
      <c r="E223" s="162" t="s">
        <v>411</v>
      </c>
      <c r="F223" s="163" t="s">
        <v>412</v>
      </c>
      <c r="G223" s="164" t="s">
        <v>168</v>
      </c>
      <c r="H223" s="165" t="n">
        <v>1</v>
      </c>
      <c r="I223" s="166"/>
      <c r="J223" s="167" t="n">
        <f aca="false">ROUND(I223*H223,2)</f>
        <v>0</v>
      </c>
      <c r="K223" s="163" t="s">
        <v>145</v>
      </c>
      <c r="L223" s="23"/>
      <c r="M223" s="168"/>
      <c r="N223" s="169" t="s">
        <v>40</v>
      </c>
      <c r="O223" s="60"/>
      <c r="P223" s="170" t="n">
        <f aca="false">O223*H223</f>
        <v>0</v>
      </c>
      <c r="Q223" s="170" t="n">
        <v>0</v>
      </c>
      <c r="R223" s="170" t="n">
        <f aca="false">Q223*H223</f>
        <v>0</v>
      </c>
      <c r="S223" s="170" t="n">
        <v>0.0003</v>
      </c>
      <c r="T223" s="171" t="n">
        <f aca="false">S223*H223</f>
        <v>0.0003</v>
      </c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R223" s="172" t="s">
        <v>204</v>
      </c>
      <c r="AT223" s="172" t="s">
        <v>127</v>
      </c>
      <c r="AU223" s="172" t="s">
        <v>132</v>
      </c>
      <c r="AY223" s="3" t="s">
        <v>125</v>
      </c>
      <c r="BE223" s="173" t="n">
        <f aca="false">IF(N223="základní",J223,0)</f>
        <v>0</v>
      </c>
      <c r="BF223" s="173" t="n">
        <f aca="false">IF(N223="snížená",J223,0)</f>
        <v>0</v>
      </c>
      <c r="BG223" s="173" t="n">
        <f aca="false">IF(N223="zákl. přenesená",J223,0)</f>
        <v>0</v>
      </c>
      <c r="BH223" s="173" t="n">
        <f aca="false">IF(N223="sníž. přenesená",J223,0)</f>
        <v>0</v>
      </c>
      <c r="BI223" s="173" t="n">
        <f aca="false">IF(N223="nulová",J223,0)</f>
        <v>0</v>
      </c>
      <c r="BJ223" s="3" t="s">
        <v>132</v>
      </c>
      <c r="BK223" s="173" t="n">
        <f aca="false">ROUND(I223*H223,2)</f>
        <v>0</v>
      </c>
      <c r="BL223" s="3" t="s">
        <v>204</v>
      </c>
      <c r="BM223" s="172" t="s">
        <v>413</v>
      </c>
    </row>
    <row r="224" s="27" customFormat="true" ht="24.15" hidden="false" customHeight="true" outlineLevel="0" collapsed="false">
      <c r="A224" s="22"/>
      <c r="B224" s="160"/>
      <c r="C224" s="161" t="s">
        <v>414</v>
      </c>
      <c r="D224" s="161" t="s">
        <v>127</v>
      </c>
      <c r="E224" s="162" t="s">
        <v>415</v>
      </c>
      <c r="F224" s="163" t="s">
        <v>416</v>
      </c>
      <c r="G224" s="164" t="s">
        <v>248</v>
      </c>
      <c r="H224" s="203"/>
      <c r="I224" s="166"/>
      <c r="J224" s="167" t="n">
        <f aca="false">ROUND(I224*H224,2)</f>
        <v>0</v>
      </c>
      <c r="K224" s="163" t="s">
        <v>145</v>
      </c>
      <c r="L224" s="23"/>
      <c r="M224" s="168"/>
      <c r="N224" s="169" t="s">
        <v>40</v>
      </c>
      <c r="O224" s="60"/>
      <c r="P224" s="170" t="n">
        <f aca="false">O224*H224</f>
        <v>0</v>
      </c>
      <c r="Q224" s="170" t="n">
        <v>0</v>
      </c>
      <c r="R224" s="170" t="n">
        <f aca="false">Q224*H224</f>
        <v>0</v>
      </c>
      <c r="S224" s="170" t="n">
        <v>0</v>
      </c>
      <c r="T224" s="171" t="n">
        <f aca="false">S224*H224</f>
        <v>0</v>
      </c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R224" s="172" t="s">
        <v>204</v>
      </c>
      <c r="AT224" s="172" t="s">
        <v>127</v>
      </c>
      <c r="AU224" s="172" t="s">
        <v>132</v>
      </c>
      <c r="AY224" s="3" t="s">
        <v>125</v>
      </c>
      <c r="BE224" s="173" t="n">
        <f aca="false">IF(N224="základní",J224,0)</f>
        <v>0</v>
      </c>
      <c r="BF224" s="173" t="n">
        <f aca="false">IF(N224="snížená",J224,0)</f>
        <v>0</v>
      </c>
      <c r="BG224" s="173" t="n">
        <f aca="false">IF(N224="zákl. přenesená",J224,0)</f>
        <v>0</v>
      </c>
      <c r="BH224" s="173" t="n">
        <f aca="false">IF(N224="sníž. přenesená",J224,0)</f>
        <v>0</v>
      </c>
      <c r="BI224" s="173" t="n">
        <f aca="false">IF(N224="nulová",J224,0)</f>
        <v>0</v>
      </c>
      <c r="BJ224" s="3" t="s">
        <v>132</v>
      </c>
      <c r="BK224" s="173" t="n">
        <f aca="false">ROUND(I224*H224,2)</f>
        <v>0</v>
      </c>
      <c r="BL224" s="3" t="s">
        <v>204</v>
      </c>
      <c r="BM224" s="172" t="s">
        <v>417</v>
      </c>
    </row>
    <row r="225" s="146" customFormat="true" ht="22.8" hidden="false" customHeight="true" outlineLevel="0" collapsed="false">
      <c r="B225" s="147"/>
      <c r="D225" s="148" t="s">
        <v>73</v>
      </c>
      <c r="E225" s="158" t="s">
        <v>418</v>
      </c>
      <c r="F225" s="158" t="s">
        <v>419</v>
      </c>
      <c r="I225" s="150"/>
      <c r="J225" s="159" t="n">
        <f aca="false">BK225</f>
        <v>0</v>
      </c>
      <c r="L225" s="147"/>
      <c r="M225" s="152"/>
      <c r="N225" s="153"/>
      <c r="O225" s="153"/>
      <c r="P225" s="154" t="n">
        <f aca="false">SUM(P226:P237)</f>
        <v>0</v>
      </c>
      <c r="Q225" s="153"/>
      <c r="R225" s="154" t="n">
        <f aca="false">SUM(R226:R237)</f>
        <v>0.03476</v>
      </c>
      <c r="S225" s="153"/>
      <c r="T225" s="155" t="n">
        <f aca="false">SUM(T226:T237)</f>
        <v>0.0126</v>
      </c>
      <c r="AR225" s="148" t="s">
        <v>132</v>
      </c>
      <c r="AT225" s="156" t="s">
        <v>73</v>
      </c>
      <c r="AU225" s="156" t="s">
        <v>79</v>
      </c>
      <c r="AY225" s="148" t="s">
        <v>125</v>
      </c>
      <c r="BK225" s="157" t="n">
        <f aca="false">SUM(BK226:BK237)</f>
        <v>0</v>
      </c>
    </row>
    <row r="226" s="27" customFormat="true" ht="37.8" hidden="false" customHeight="true" outlineLevel="0" collapsed="false">
      <c r="A226" s="22"/>
      <c r="B226" s="160"/>
      <c r="C226" s="193" t="s">
        <v>420</v>
      </c>
      <c r="D226" s="193" t="s">
        <v>171</v>
      </c>
      <c r="E226" s="194" t="s">
        <v>421</v>
      </c>
      <c r="F226" s="195" t="s">
        <v>422</v>
      </c>
      <c r="G226" s="196" t="s">
        <v>168</v>
      </c>
      <c r="H226" s="197" t="n">
        <v>1</v>
      </c>
      <c r="I226" s="198"/>
      <c r="J226" s="199" t="n">
        <f aca="false">ROUND(I226*H226,2)</f>
        <v>0</v>
      </c>
      <c r="K226" s="195"/>
      <c r="L226" s="200"/>
      <c r="M226" s="201"/>
      <c r="N226" s="202" t="s">
        <v>40</v>
      </c>
      <c r="O226" s="60"/>
      <c r="P226" s="170" t="n">
        <f aca="false">O226*H226</f>
        <v>0</v>
      </c>
      <c r="Q226" s="170" t="n">
        <v>0.016</v>
      </c>
      <c r="R226" s="170" t="n">
        <f aca="false">Q226*H226</f>
        <v>0.016</v>
      </c>
      <c r="S226" s="170" t="n">
        <v>0</v>
      </c>
      <c r="T226" s="171" t="n">
        <f aca="false">S226*H226</f>
        <v>0</v>
      </c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R226" s="172" t="s">
        <v>281</v>
      </c>
      <c r="AT226" s="172" t="s">
        <v>171</v>
      </c>
      <c r="AU226" s="172" t="s">
        <v>132</v>
      </c>
      <c r="AY226" s="3" t="s">
        <v>125</v>
      </c>
      <c r="BE226" s="173" t="n">
        <f aca="false">IF(N226="základní",J226,0)</f>
        <v>0</v>
      </c>
      <c r="BF226" s="173" t="n">
        <f aca="false">IF(N226="snížená",J226,0)</f>
        <v>0</v>
      </c>
      <c r="BG226" s="173" t="n">
        <f aca="false">IF(N226="zákl. přenesená",J226,0)</f>
        <v>0</v>
      </c>
      <c r="BH226" s="173" t="n">
        <f aca="false">IF(N226="sníž. přenesená",J226,0)</f>
        <v>0</v>
      </c>
      <c r="BI226" s="173" t="n">
        <f aca="false">IF(N226="nulová",J226,0)</f>
        <v>0</v>
      </c>
      <c r="BJ226" s="3" t="s">
        <v>132</v>
      </c>
      <c r="BK226" s="173" t="n">
        <f aca="false">ROUND(I226*H226,2)</f>
        <v>0</v>
      </c>
      <c r="BL226" s="3" t="s">
        <v>204</v>
      </c>
      <c r="BM226" s="172" t="s">
        <v>423</v>
      </c>
    </row>
    <row r="227" s="174" customFormat="true" ht="12.8" hidden="false" customHeight="false" outlineLevel="0" collapsed="false">
      <c r="B227" s="175"/>
      <c r="D227" s="176" t="s">
        <v>140</v>
      </c>
      <c r="E227" s="177"/>
      <c r="F227" s="178" t="s">
        <v>79</v>
      </c>
      <c r="H227" s="179" t="n">
        <v>1</v>
      </c>
      <c r="I227" s="180"/>
      <c r="L227" s="175"/>
      <c r="M227" s="181"/>
      <c r="N227" s="182"/>
      <c r="O227" s="182"/>
      <c r="P227" s="182"/>
      <c r="Q227" s="182"/>
      <c r="R227" s="182"/>
      <c r="S227" s="182"/>
      <c r="T227" s="183"/>
      <c r="AT227" s="177" t="s">
        <v>140</v>
      </c>
      <c r="AU227" s="177" t="s">
        <v>132</v>
      </c>
      <c r="AV227" s="174" t="s">
        <v>132</v>
      </c>
      <c r="AW227" s="174" t="s">
        <v>31</v>
      </c>
      <c r="AX227" s="174" t="s">
        <v>79</v>
      </c>
      <c r="AY227" s="177" t="s">
        <v>125</v>
      </c>
    </row>
    <row r="228" s="27" customFormat="true" ht="37.8" hidden="false" customHeight="true" outlineLevel="0" collapsed="false">
      <c r="A228" s="22"/>
      <c r="B228" s="160"/>
      <c r="C228" s="193" t="s">
        <v>424</v>
      </c>
      <c r="D228" s="193" t="s">
        <v>171</v>
      </c>
      <c r="E228" s="194" t="s">
        <v>425</v>
      </c>
      <c r="F228" s="195" t="s">
        <v>426</v>
      </c>
      <c r="G228" s="196" t="s">
        <v>168</v>
      </c>
      <c r="H228" s="197" t="n">
        <v>1</v>
      </c>
      <c r="I228" s="198"/>
      <c r="J228" s="199" t="n">
        <f aca="false">ROUND(I228*H228,2)</f>
        <v>0</v>
      </c>
      <c r="K228" s="195"/>
      <c r="L228" s="200"/>
      <c r="M228" s="201"/>
      <c r="N228" s="202" t="s">
        <v>40</v>
      </c>
      <c r="O228" s="60"/>
      <c r="P228" s="170" t="n">
        <f aca="false">O228*H228</f>
        <v>0</v>
      </c>
      <c r="Q228" s="170" t="n">
        <v>0.016</v>
      </c>
      <c r="R228" s="170" t="n">
        <f aca="false">Q228*H228</f>
        <v>0.016</v>
      </c>
      <c r="S228" s="170" t="n">
        <v>0</v>
      </c>
      <c r="T228" s="171" t="n">
        <f aca="false">S228*H228</f>
        <v>0</v>
      </c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R228" s="172" t="s">
        <v>281</v>
      </c>
      <c r="AT228" s="172" t="s">
        <v>171</v>
      </c>
      <c r="AU228" s="172" t="s">
        <v>132</v>
      </c>
      <c r="AY228" s="3" t="s">
        <v>125</v>
      </c>
      <c r="BE228" s="173" t="n">
        <f aca="false">IF(N228="základní",J228,0)</f>
        <v>0</v>
      </c>
      <c r="BF228" s="173" t="n">
        <f aca="false">IF(N228="snížená",J228,0)</f>
        <v>0</v>
      </c>
      <c r="BG228" s="173" t="n">
        <f aca="false">IF(N228="zákl. přenesená",J228,0)</f>
        <v>0</v>
      </c>
      <c r="BH228" s="173" t="n">
        <f aca="false">IF(N228="sníž. přenesená",J228,0)</f>
        <v>0</v>
      </c>
      <c r="BI228" s="173" t="n">
        <f aca="false">IF(N228="nulová",J228,0)</f>
        <v>0</v>
      </c>
      <c r="BJ228" s="3" t="s">
        <v>132</v>
      </c>
      <c r="BK228" s="173" t="n">
        <f aca="false">ROUND(I228*H228,2)</f>
        <v>0</v>
      </c>
      <c r="BL228" s="3" t="s">
        <v>204</v>
      </c>
      <c r="BM228" s="172" t="s">
        <v>427</v>
      </c>
    </row>
    <row r="229" s="174" customFormat="true" ht="12.8" hidden="false" customHeight="false" outlineLevel="0" collapsed="false">
      <c r="B229" s="175"/>
      <c r="D229" s="176" t="s">
        <v>140</v>
      </c>
      <c r="E229" s="177"/>
      <c r="F229" s="178" t="s">
        <v>79</v>
      </c>
      <c r="H229" s="179" t="n">
        <v>1</v>
      </c>
      <c r="I229" s="180"/>
      <c r="L229" s="175"/>
      <c r="M229" s="181"/>
      <c r="N229" s="182"/>
      <c r="O229" s="182"/>
      <c r="P229" s="182"/>
      <c r="Q229" s="182"/>
      <c r="R229" s="182"/>
      <c r="S229" s="182"/>
      <c r="T229" s="183"/>
      <c r="AT229" s="177" t="s">
        <v>140</v>
      </c>
      <c r="AU229" s="177" t="s">
        <v>132</v>
      </c>
      <c r="AV229" s="174" t="s">
        <v>132</v>
      </c>
      <c r="AW229" s="174" t="s">
        <v>31</v>
      </c>
      <c r="AX229" s="174" t="s">
        <v>79</v>
      </c>
      <c r="AY229" s="177" t="s">
        <v>125</v>
      </c>
    </row>
    <row r="230" s="27" customFormat="true" ht="24.15" hidden="false" customHeight="true" outlineLevel="0" collapsed="false">
      <c r="A230" s="22"/>
      <c r="B230" s="160"/>
      <c r="C230" s="161" t="s">
        <v>428</v>
      </c>
      <c r="D230" s="161" t="s">
        <v>127</v>
      </c>
      <c r="E230" s="162" t="s">
        <v>429</v>
      </c>
      <c r="F230" s="163" t="s">
        <v>430</v>
      </c>
      <c r="G230" s="164" t="s">
        <v>168</v>
      </c>
      <c r="H230" s="165" t="n">
        <v>3</v>
      </c>
      <c r="I230" s="166"/>
      <c r="J230" s="167" t="n">
        <f aca="false">ROUND(I230*H230,2)</f>
        <v>0</v>
      </c>
      <c r="K230" s="163" t="s">
        <v>145</v>
      </c>
      <c r="L230" s="23"/>
      <c r="M230" s="168"/>
      <c r="N230" s="169" t="s">
        <v>40</v>
      </c>
      <c r="O230" s="60"/>
      <c r="P230" s="170" t="n">
        <f aca="false">O230*H230</f>
        <v>0</v>
      </c>
      <c r="Q230" s="170" t="n">
        <v>0</v>
      </c>
      <c r="R230" s="170" t="n">
        <f aca="false">Q230*H230</f>
        <v>0</v>
      </c>
      <c r="S230" s="170" t="n">
        <v>0.0018</v>
      </c>
      <c r="T230" s="171" t="n">
        <f aca="false">S230*H230</f>
        <v>0.0054</v>
      </c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R230" s="172" t="s">
        <v>204</v>
      </c>
      <c r="AT230" s="172" t="s">
        <v>127</v>
      </c>
      <c r="AU230" s="172" t="s">
        <v>132</v>
      </c>
      <c r="AY230" s="3" t="s">
        <v>125</v>
      </c>
      <c r="BE230" s="173" t="n">
        <f aca="false">IF(N230="základní",J230,0)</f>
        <v>0</v>
      </c>
      <c r="BF230" s="173" t="n">
        <f aca="false">IF(N230="snížená",J230,0)</f>
        <v>0</v>
      </c>
      <c r="BG230" s="173" t="n">
        <f aca="false">IF(N230="zákl. přenesená",J230,0)</f>
        <v>0</v>
      </c>
      <c r="BH230" s="173" t="n">
        <f aca="false">IF(N230="sníž. přenesená",J230,0)</f>
        <v>0</v>
      </c>
      <c r="BI230" s="173" t="n">
        <f aca="false">IF(N230="nulová",J230,0)</f>
        <v>0</v>
      </c>
      <c r="BJ230" s="3" t="s">
        <v>132</v>
      </c>
      <c r="BK230" s="173" t="n">
        <f aca="false">ROUND(I230*H230,2)</f>
        <v>0</v>
      </c>
      <c r="BL230" s="3" t="s">
        <v>204</v>
      </c>
      <c r="BM230" s="172" t="s">
        <v>431</v>
      </c>
    </row>
    <row r="231" s="27" customFormat="true" ht="24.15" hidden="false" customHeight="true" outlineLevel="0" collapsed="false">
      <c r="A231" s="22"/>
      <c r="B231" s="160"/>
      <c r="C231" s="161" t="s">
        <v>432</v>
      </c>
      <c r="D231" s="161" t="s">
        <v>127</v>
      </c>
      <c r="E231" s="162" t="s">
        <v>433</v>
      </c>
      <c r="F231" s="163" t="s">
        <v>434</v>
      </c>
      <c r="G231" s="164" t="s">
        <v>168</v>
      </c>
      <c r="H231" s="165" t="n">
        <v>3</v>
      </c>
      <c r="I231" s="166"/>
      <c r="J231" s="167" t="n">
        <f aca="false">ROUND(I231*H231,2)</f>
        <v>0</v>
      </c>
      <c r="K231" s="163" t="s">
        <v>145</v>
      </c>
      <c r="L231" s="23"/>
      <c r="M231" s="168"/>
      <c r="N231" s="169" t="s">
        <v>40</v>
      </c>
      <c r="O231" s="60"/>
      <c r="P231" s="170" t="n">
        <f aca="false">O231*H231</f>
        <v>0</v>
      </c>
      <c r="Q231" s="170" t="n">
        <v>0</v>
      </c>
      <c r="R231" s="170" t="n">
        <f aca="false">Q231*H231</f>
        <v>0</v>
      </c>
      <c r="S231" s="170" t="n">
        <v>0</v>
      </c>
      <c r="T231" s="171" t="n">
        <f aca="false">S231*H231</f>
        <v>0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R231" s="172" t="s">
        <v>204</v>
      </c>
      <c r="AT231" s="172" t="s">
        <v>127</v>
      </c>
      <c r="AU231" s="172" t="s">
        <v>132</v>
      </c>
      <c r="AY231" s="3" t="s">
        <v>125</v>
      </c>
      <c r="BE231" s="173" t="n">
        <f aca="false">IF(N231="základní",J231,0)</f>
        <v>0</v>
      </c>
      <c r="BF231" s="173" t="n">
        <f aca="false">IF(N231="snížená",J231,0)</f>
        <v>0</v>
      </c>
      <c r="BG231" s="173" t="n">
        <f aca="false">IF(N231="zákl. přenesená",J231,0)</f>
        <v>0</v>
      </c>
      <c r="BH231" s="173" t="n">
        <f aca="false">IF(N231="sníž. přenesená",J231,0)</f>
        <v>0</v>
      </c>
      <c r="BI231" s="173" t="n">
        <f aca="false">IF(N231="nulová",J231,0)</f>
        <v>0</v>
      </c>
      <c r="BJ231" s="3" t="s">
        <v>132</v>
      </c>
      <c r="BK231" s="173" t="n">
        <f aca="false">ROUND(I231*H231,2)</f>
        <v>0</v>
      </c>
      <c r="BL231" s="3" t="s">
        <v>204</v>
      </c>
      <c r="BM231" s="172" t="s">
        <v>435</v>
      </c>
    </row>
    <row r="232" s="27" customFormat="true" ht="24.15" hidden="false" customHeight="true" outlineLevel="0" collapsed="false">
      <c r="A232" s="22"/>
      <c r="B232" s="160"/>
      <c r="C232" s="193" t="s">
        <v>436</v>
      </c>
      <c r="D232" s="193" t="s">
        <v>171</v>
      </c>
      <c r="E232" s="194" t="s">
        <v>437</v>
      </c>
      <c r="F232" s="195" t="s">
        <v>438</v>
      </c>
      <c r="G232" s="196" t="s">
        <v>168</v>
      </c>
      <c r="H232" s="197" t="n">
        <v>3</v>
      </c>
      <c r="I232" s="198"/>
      <c r="J232" s="199" t="n">
        <f aca="false">ROUND(I232*H232,2)</f>
        <v>0</v>
      </c>
      <c r="K232" s="195" t="s">
        <v>145</v>
      </c>
      <c r="L232" s="200"/>
      <c r="M232" s="201"/>
      <c r="N232" s="202" t="s">
        <v>40</v>
      </c>
      <c r="O232" s="60"/>
      <c r="P232" s="170" t="n">
        <f aca="false">O232*H232</f>
        <v>0</v>
      </c>
      <c r="Q232" s="170" t="n">
        <v>0.00092</v>
      </c>
      <c r="R232" s="170" t="n">
        <f aca="false">Q232*H232</f>
        <v>0.00276</v>
      </c>
      <c r="S232" s="170" t="n">
        <v>0</v>
      </c>
      <c r="T232" s="171" t="n">
        <f aca="false">S232*H232</f>
        <v>0</v>
      </c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R232" s="172" t="s">
        <v>281</v>
      </c>
      <c r="AT232" s="172" t="s">
        <v>171</v>
      </c>
      <c r="AU232" s="172" t="s">
        <v>132</v>
      </c>
      <c r="AY232" s="3" t="s">
        <v>125</v>
      </c>
      <c r="BE232" s="173" t="n">
        <f aca="false">IF(N232="základní",J232,0)</f>
        <v>0</v>
      </c>
      <c r="BF232" s="173" t="n">
        <f aca="false">IF(N232="snížená",J232,0)</f>
        <v>0</v>
      </c>
      <c r="BG232" s="173" t="n">
        <f aca="false">IF(N232="zákl. přenesená",J232,0)</f>
        <v>0</v>
      </c>
      <c r="BH232" s="173" t="n">
        <f aca="false">IF(N232="sníž. přenesená",J232,0)</f>
        <v>0</v>
      </c>
      <c r="BI232" s="173" t="n">
        <f aca="false">IF(N232="nulová",J232,0)</f>
        <v>0</v>
      </c>
      <c r="BJ232" s="3" t="s">
        <v>132</v>
      </c>
      <c r="BK232" s="173" t="n">
        <f aca="false">ROUND(I232*H232,2)</f>
        <v>0</v>
      </c>
      <c r="BL232" s="3" t="s">
        <v>204</v>
      </c>
      <c r="BM232" s="172" t="s">
        <v>439</v>
      </c>
    </row>
    <row r="233" s="27" customFormat="true" ht="37.8" hidden="false" customHeight="true" outlineLevel="0" collapsed="false">
      <c r="A233" s="22"/>
      <c r="B233" s="160"/>
      <c r="C233" s="161" t="s">
        <v>440</v>
      </c>
      <c r="D233" s="161" t="s">
        <v>127</v>
      </c>
      <c r="E233" s="162" t="s">
        <v>441</v>
      </c>
      <c r="F233" s="163" t="s">
        <v>442</v>
      </c>
      <c r="G233" s="164" t="s">
        <v>168</v>
      </c>
      <c r="H233" s="165" t="n">
        <v>1</v>
      </c>
      <c r="I233" s="166"/>
      <c r="J233" s="167" t="n">
        <f aca="false">ROUND(I233*H233,2)</f>
        <v>0</v>
      </c>
      <c r="K233" s="163"/>
      <c r="L233" s="23"/>
      <c r="M233" s="168"/>
      <c r="N233" s="169" t="s">
        <v>40</v>
      </c>
      <c r="O233" s="60"/>
      <c r="P233" s="170" t="n">
        <f aca="false">O233*H233</f>
        <v>0</v>
      </c>
      <c r="Q233" s="170" t="n">
        <v>0</v>
      </c>
      <c r="R233" s="170" t="n">
        <f aca="false">Q233*H233</f>
        <v>0</v>
      </c>
      <c r="S233" s="170" t="n">
        <v>0.0018</v>
      </c>
      <c r="T233" s="171" t="n">
        <f aca="false">S233*H233</f>
        <v>0.0018</v>
      </c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R233" s="172" t="s">
        <v>204</v>
      </c>
      <c r="AT233" s="172" t="s">
        <v>127</v>
      </c>
      <c r="AU233" s="172" t="s">
        <v>132</v>
      </c>
      <c r="AY233" s="3" t="s">
        <v>125</v>
      </c>
      <c r="BE233" s="173" t="n">
        <f aca="false">IF(N233="základní",J233,0)</f>
        <v>0</v>
      </c>
      <c r="BF233" s="173" t="n">
        <f aca="false">IF(N233="snížená",J233,0)</f>
        <v>0</v>
      </c>
      <c r="BG233" s="173" t="n">
        <f aca="false">IF(N233="zákl. přenesená",J233,0)</f>
        <v>0</v>
      </c>
      <c r="BH233" s="173" t="n">
        <f aca="false">IF(N233="sníž. přenesená",J233,0)</f>
        <v>0</v>
      </c>
      <c r="BI233" s="173" t="n">
        <f aca="false">IF(N233="nulová",J233,0)</f>
        <v>0</v>
      </c>
      <c r="BJ233" s="3" t="s">
        <v>132</v>
      </c>
      <c r="BK233" s="173" t="n">
        <f aca="false">ROUND(I233*H233,2)</f>
        <v>0</v>
      </c>
      <c r="BL233" s="3" t="s">
        <v>204</v>
      </c>
      <c r="BM233" s="172" t="s">
        <v>443</v>
      </c>
    </row>
    <row r="234" s="27" customFormat="true" ht="24.15" hidden="false" customHeight="true" outlineLevel="0" collapsed="false">
      <c r="A234" s="22"/>
      <c r="B234" s="160"/>
      <c r="C234" s="161" t="s">
        <v>444</v>
      </c>
      <c r="D234" s="161" t="s">
        <v>127</v>
      </c>
      <c r="E234" s="162" t="s">
        <v>445</v>
      </c>
      <c r="F234" s="163" t="s">
        <v>446</v>
      </c>
      <c r="G234" s="164" t="s">
        <v>130</v>
      </c>
      <c r="H234" s="165" t="n">
        <v>1</v>
      </c>
      <c r="I234" s="166"/>
      <c r="J234" s="167" t="n">
        <f aca="false">ROUND(I234*H234,2)</f>
        <v>0</v>
      </c>
      <c r="K234" s="163"/>
      <c r="L234" s="23"/>
      <c r="M234" s="168"/>
      <c r="N234" s="169" t="s">
        <v>40</v>
      </c>
      <c r="O234" s="60"/>
      <c r="P234" s="170" t="n">
        <f aca="false">O234*H234</f>
        <v>0</v>
      </c>
      <c r="Q234" s="170" t="n">
        <v>0</v>
      </c>
      <c r="R234" s="170" t="n">
        <f aca="false">Q234*H234</f>
        <v>0</v>
      </c>
      <c r="S234" s="170" t="n">
        <v>0.0018</v>
      </c>
      <c r="T234" s="171" t="n">
        <f aca="false">S234*H234</f>
        <v>0.0018</v>
      </c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R234" s="172" t="s">
        <v>204</v>
      </c>
      <c r="AT234" s="172" t="s">
        <v>127</v>
      </c>
      <c r="AU234" s="172" t="s">
        <v>132</v>
      </c>
      <c r="AY234" s="3" t="s">
        <v>125</v>
      </c>
      <c r="BE234" s="173" t="n">
        <f aca="false">IF(N234="základní",J234,0)</f>
        <v>0</v>
      </c>
      <c r="BF234" s="173" t="n">
        <f aca="false">IF(N234="snížená",J234,0)</f>
        <v>0</v>
      </c>
      <c r="BG234" s="173" t="n">
        <f aca="false">IF(N234="zákl. přenesená",J234,0)</f>
        <v>0</v>
      </c>
      <c r="BH234" s="173" t="n">
        <f aca="false">IF(N234="sníž. přenesená",J234,0)</f>
        <v>0</v>
      </c>
      <c r="BI234" s="173" t="n">
        <f aca="false">IF(N234="nulová",J234,0)</f>
        <v>0</v>
      </c>
      <c r="BJ234" s="3" t="s">
        <v>132</v>
      </c>
      <c r="BK234" s="173" t="n">
        <f aca="false">ROUND(I234*H234,2)</f>
        <v>0</v>
      </c>
      <c r="BL234" s="3" t="s">
        <v>204</v>
      </c>
      <c r="BM234" s="172" t="s">
        <v>447</v>
      </c>
    </row>
    <row r="235" s="27" customFormat="true" ht="24.15" hidden="false" customHeight="true" outlineLevel="0" collapsed="false">
      <c r="A235" s="22"/>
      <c r="B235" s="160"/>
      <c r="C235" s="161" t="s">
        <v>448</v>
      </c>
      <c r="D235" s="161" t="s">
        <v>127</v>
      </c>
      <c r="E235" s="162" t="s">
        <v>449</v>
      </c>
      <c r="F235" s="163" t="s">
        <v>450</v>
      </c>
      <c r="G235" s="164" t="s">
        <v>130</v>
      </c>
      <c r="H235" s="165" t="n">
        <v>1</v>
      </c>
      <c r="I235" s="166"/>
      <c r="J235" s="167" t="n">
        <f aca="false">ROUND(I235*H235,2)</f>
        <v>0</v>
      </c>
      <c r="K235" s="163"/>
      <c r="L235" s="23"/>
      <c r="M235" s="168"/>
      <c r="N235" s="169" t="s">
        <v>40</v>
      </c>
      <c r="O235" s="60"/>
      <c r="P235" s="170" t="n">
        <f aca="false">O235*H235</f>
        <v>0</v>
      </c>
      <c r="Q235" s="170" t="n">
        <v>0</v>
      </c>
      <c r="R235" s="170" t="n">
        <f aca="false">Q235*H235</f>
        <v>0</v>
      </c>
      <c r="S235" s="170" t="n">
        <v>0.0018</v>
      </c>
      <c r="T235" s="171" t="n">
        <f aca="false">S235*H235</f>
        <v>0.0018</v>
      </c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R235" s="172" t="s">
        <v>204</v>
      </c>
      <c r="AT235" s="172" t="s">
        <v>127</v>
      </c>
      <c r="AU235" s="172" t="s">
        <v>132</v>
      </c>
      <c r="AY235" s="3" t="s">
        <v>125</v>
      </c>
      <c r="BE235" s="173" t="n">
        <f aca="false">IF(N235="základní",J235,0)</f>
        <v>0</v>
      </c>
      <c r="BF235" s="173" t="n">
        <f aca="false">IF(N235="snížená",J235,0)</f>
        <v>0</v>
      </c>
      <c r="BG235" s="173" t="n">
        <f aca="false">IF(N235="zákl. přenesená",J235,0)</f>
        <v>0</v>
      </c>
      <c r="BH235" s="173" t="n">
        <f aca="false">IF(N235="sníž. přenesená",J235,0)</f>
        <v>0</v>
      </c>
      <c r="BI235" s="173" t="n">
        <f aca="false">IF(N235="nulová",J235,0)</f>
        <v>0</v>
      </c>
      <c r="BJ235" s="3" t="s">
        <v>132</v>
      </c>
      <c r="BK235" s="173" t="n">
        <f aca="false">ROUND(I235*H235,2)</f>
        <v>0</v>
      </c>
      <c r="BL235" s="3" t="s">
        <v>204</v>
      </c>
      <c r="BM235" s="172" t="s">
        <v>451</v>
      </c>
    </row>
    <row r="236" s="27" customFormat="true" ht="37.8" hidden="false" customHeight="true" outlineLevel="0" collapsed="false">
      <c r="A236" s="22"/>
      <c r="B236" s="160"/>
      <c r="C236" s="161" t="s">
        <v>452</v>
      </c>
      <c r="D236" s="161" t="s">
        <v>127</v>
      </c>
      <c r="E236" s="162" t="s">
        <v>453</v>
      </c>
      <c r="F236" s="163" t="s">
        <v>454</v>
      </c>
      <c r="G236" s="164" t="s">
        <v>130</v>
      </c>
      <c r="H236" s="165" t="n">
        <v>1</v>
      </c>
      <c r="I236" s="166"/>
      <c r="J236" s="167" t="n">
        <f aca="false">ROUND(I236*H236,2)</f>
        <v>0</v>
      </c>
      <c r="K236" s="163"/>
      <c r="L236" s="23"/>
      <c r="M236" s="168"/>
      <c r="N236" s="169" t="s">
        <v>40</v>
      </c>
      <c r="O236" s="60"/>
      <c r="P236" s="170" t="n">
        <f aca="false">O236*H236</f>
        <v>0</v>
      </c>
      <c r="Q236" s="170" t="n">
        <v>0</v>
      </c>
      <c r="R236" s="170" t="n">
        <f aca="false">Q236*H236</f>
        <v>0</v>
      </c>
      <c r="S236" s="170" t="n">
        <v>0.0018</v>
      </c>
      <c r="T236" s="171" t="n">
        <f aca="false">S236*H236</f>
        <v>0.0018</v>
      </c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R236" s="172" t="s">
        <v>204</v>
      </c>
      <c r="AT236" s="172" t="s">
        <v>127</v>
      </c>
      <c r="AU236" s="172" t="s">
        <v>132</v>
      </c>
      <c r="AY236" s="3" t="s">
        <v>125</v>
      </c>
      <c r="BE236" s="173" t="n">
        <f aca="false">IF(N236="základní",J236,0)</f>
        <v>0</v>
      </c>
      <c r="BF236" s="173" t="n">
        <f aca="false">IF(N236="snížená",J236,0)</f>
        <v>0</v>
      </c>
      <c r="BG236" s="173" t="n">
        <f aca="false">IF(N236="zákl. přenesená",J236,0)</f>
        <v>0</v>
      </c>
      <c r="BH236" s="173" t="n">
        <f aca="false">IF(N236="sníž. přenesená",J236,0)</f>
        <v>0</v>
      </c>
      <c r="BI236" s="173" t="n">
        <f aca="false">IF(N236="nulová",J236,0)</f>
        <v>0</v>
      </c>
      <c r="BJ236" s="3" t="s">
        <v>132</v>
      </c>
      <c r="BK236" s="173" t="n">
        <f aca="false">ROUND(I236*H236,2)</f>
        <v>0</v>
      </c>
      <c r="BL236" s="3" t="s">
        <v>204</v>
      </c>
      <c r="BM236" s="172" t="s">
        <v>455</v>
      </c>
    </row>
    <row r="237" s="27" customFormat="true" ht="24.15" hidden="false" customHeight="true" outlineLevel="0" collapsed="false">
      <c r="A237" s="22"/>
      <c r="B237" s="160"/>
      <c r="C237" s="161" t="s">
        <v>456</v>
      </c>
      <c r="D237" s="161" t="s">
        <v>127</v>
      </c>
      <c r="E237" s="162" t="s">
        <v>457</v>
      </c>
      <c r="F237" s="163" t="s">
        <v>458</v>
      </c>
      <c r="G237" s="164" t="s">
        <v>248</v>
      </c>
      <c r="H237" s="203"/>
      <c r="I237" s="166"/>
      <c r="J237" s="167" t="n">
        <f aca="false">ROUND(I237*H237,2)</f>
        <v>0</v>
      </c>
      <c r="K237" s="163" t="s">
        <v>145</v>
      </c>
      <c r="L237" s="23"/>
      <c r="M237" s="168"/>
      <c r="N237" s="169" t="s">
        <v>40</v>
      </c>
      <c r="O237" s="60"/>
      <c r="P237" s="170" t="n">
        <f aca="false">O237*H237</f>
        <v>0</v>
      </c>
      <c r="Q237" s="170" t="n">
        <v>0</v>
      </c>
      <c r="R237" s="170" t="n">
        <f aca="false">Q237*H237</f>
        <v>0</v>
      </c>
      <c r="S237" s="170" t="n">
        <v>0</v>
      </c>
      <c r="T237" s="171" t="n">
        <f aca="false">S237*H237</f>
        <v>0</v>
      </c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R237" s="172" t="s">
        <v>204</v>
      </c>
      <c r="AT237" s="172" t="s">
        <v>127</v>
      </c>
      <c r="AU237" s="172" t="s">
        <v>132</v>
      </c>
      <c r="AY237" s="3" t="s">
        <v>125</v>
      </c>
      <c r="BE237" s="173" t="n">
        <f aca="false">IF(N237="základní",J237,0)</f>
        <v>0</v>
      </c>
      <c r="BF237" s="173" t="n">
        <f aca="false">IF(N237="snížená",J237,0)</f>
        <v>0</v>
      </c>
      <c r="BG237" s="173" t="n">
        <f aca="false">IF(N237="zákl. přenesená",J237,0)</f>
        <v>0</v>
      </c>
      <c r="BH237" s="173" t="n">
        <f aca="false">IF(N237="sníž. přenesená",J237,0)</f>
        <v>0</v>
      </c>
      <c r="BI237" s="173" t="n">
        <f aca="false">IF(N237="nulová",J237,0)</f>
        <v>0</v>
      </c>
      <c r="BJ237" s="3" t="s">
        <v>132</v>
      </c>
      <c r="BK237" s="173" t="n">
        <f aca="false">ROUND(I237*H237,2)</f>
        <v>0</v>
      </c>
      <c r="BL237" s="3" t="s">
        <v>204</v>
      </c>
      <c r="BM237" s="172" t="s">
        <v>459</v>
      </c>
    </row>
    <row r="238" s="146" customFormat="true" ht="22.8" hidden="false" customHeight="true" outlineLevel="0" collapsed="false">
      <c r="B238" s="147"/>
      <c r="D238" s="148" t="s">
        <v>73</v>
      </c>
      <c r="E238" s="158" t="s">
        <v>460</v>
      </c>
      <c r="F238" s="158" t="s">
        <v>461</v>
      </c>
      <c r="I238" s="150"/>
      <c r="J238" s="159" t="n">
        <f aca="false">BK238</f>
        <v>0</v>
      </c>
      <c r="L238" s="147"/>
      <c r="M238" s="152"/>
      <c r="N238" s="153"/>
      <c r="O238" s="153"/>
      <c r="P238" s="154" t="n">
        <f aca="false">SUM(P239:P242)</f>
        <v>0</v>
      </c>
      <c r="Q238" s="153"/>
      <c r="R238" s="154" t="n">
        <f aca="false">SUM(R239:R242)</f>
        <v>0</v>
      </c>
      <c r="S238" s="153"/>
      <c r="T238" s="155" t="n">
        <f aca="false">SUM(T239:T242)</f>
        <v>0.22334</v>
      </c>
      <c r="AR238" s="148" t="s">
        <v>132</v>
      </c>
      <c r="AT238" s="156" t="s">
        <v>73</v>
      </c>
      <c r="AU238" s="156" t="s">
        <v>79</v>
      </c>
      <c r="AY238" s="148" t="s">
        <v>125</v>
      </c>
      <c r="BK238" s="157" t="n">
        <f aca="false">SUM(BK239:BK242)</f>
        <v>0</v>
      </c>
    </row>
    <row r="239" s="27" customFormat="true" ht="21.75" hidden="false" customHeight="true" outlineLevel="0" collapsed="false">
      <c r="A239" s="22"/>
      <c r="B239" s="160"/>
      <c r="C239" s="161" t="s">
        <v>462</v>
      </c>
      <c r="D239" s="161" t="s">
        <v>127</v>
      </c>
      <c r="E239" s="162" t="s">
        <v>463</v>
      </c>
      <c r="F239" s="163" t="s">
        <v>464</v>
      </c>
      <c r="G239" s="164" t="s">
        <v>465</v>
      </c>
      <c r="H239" s="165" t="n">
        <v>30.84</v>
      </c>
      <c r="I239" s="166"/>
      <c r="J239" s="167" t="n">
        <f aca="false">ROUND(I239*H239,2)</f>
        <v>0</v>
      </c>
      <c r="K239" s="163" t="s">
        <v>145</v>
      </c>
      <c r="L239" s="23"/>
      <c r="M239" s="168"/>
      <c r="N239" s="169" t="s">
        <v>40</v>
      </c>
      <c r="O239" s="60"/>
      <c r="P239" s="170" t="n">
        <f aca="false">O239*H239</f>
        <v>0</v>
      </c>
      <c r="Q239" s="170" t="n">
        <v>0</v>
      </c>
      <c r="R239" s="170" t="n">
        <f aca="false">Q239*H239</f>
        <v>0</v>
      </c>
      <c r="S239" s="170" t="n">
        <v>0.001</v>
      </c>
      <c r="T239" s="171" t="n">
        <f aca="false">S239*H239</f>
        <v>0.03084</v>
      </c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R239" s="172" t="s">
        <v>204</v>
      </c>
      <c r="AT239" s="172" t="s">
        <v>127</v>
      </c>
      <c r="AU239" s="172" t="s">
        <v>132</v>
      </c>
      <c r="AY239" s="3" t="s">
        <v>125</v>
      </c>
      <c r="BE239" s="173" t="n">
        <f aca="false">IF(N239="základní",J239,0)</f>
        <v>0</v>
      </c>
      <c r="BF239" s="173" t="n">
        <f aca="false">IF(N239="snížená",J239,0)</f>
        <v>0</v>
      </c>
      <c r="BG239" s="173" t="n">
        <f aca="false">IF(N239="zákl. přenesená",J239,0)</f>
        <v>0</v>
      </c>
      <c r="BH239" s="173" t="n">
        <f aca="false">IF(N239="sníž. přenesená",J239,0)</f>
        <v>0</v>
      </c>
      <c r="BI239" s="173" t="n">
        <f aca="false">IF(N239="nulová",J239,0)</f>
        <v>0</v>
      </c>
      <c r="BJ239" s="3" t="s">
        <v>132</v>
      </c>
      <c r="BK239" s="173" t="n">
        <f aca="false">ROUND(I239*H239,2)</f>
        <v>0</v>
      </c>
      <c r="BL239" s="3" t="s">
        <v>204</v>
      </c>
      <c r="BM239" s="172" t="s">
        <v>466</v>
      </c>
    </row>
    <row r="240" s="174" customFormat="true" ht="12.8" hidden="false" customHeight="false" outlineLevel="0" collapsed="false">
      <c r="B240" s="175"/>
      <c r="D240" s="176" t="s">
        <v>140</v>
      </c>
      <c r="E240" s="177"/>
      <c r="F240" s="178" t="s">
        <v>467</v>
      </c>
      <c r="H240" s="179" t="n">
        <v>30.84</v>
      </c>
      <c r="I240" s="180"/>
      <c r="L240" s="175"/>
      <c r="M240" s="181"/>
      <c r="N240" s="182"/>
      <c r="O240" s="182"/>
      <c r="P240" s="182"/>
      <c r="Q240" s="182"/>
      <c r="R240" s="182"/>
      <c r="S240" s="182"/>
      <c r="T240" s="183"/>
      <c r="AT240" s="177" t="s">
        <v>140</v>
      </c>
      <c r="AU240" s="177" t="s">
        <v>132</v>
      </c>
      <c r="AV240" s="174" t="s">
        <v>132</v>
      </c>
      <c r="AW240" s="174" t="s">
        <v>31</v>
      </c>
      <c r="AX240" s="174" t="s">
        <v>79</v>
      </c>
      <c r="AY240" s="177" t="s">
        <v>125</v>
      </c>
    </row>
    <row r="241" s="27" customFormat="true" ht="21.75" hidden="false" customHeight="true" outlineLevel="0" collapsed="false">
      <c r="A241" s="22"/>
      <c r="B241" s="160"/>
      <c r="C241" s="161" t="s">
        <v>468</v>
      </c>
      <c r="D241" s="161" t="s">
        <v>127</v>
      </c>
      <c r="E241" s="162" t="s">
        <v>469</v>
      </c>
      <c r="F241" s="163" t="s">
        <v>470</v>
      </c>
      <c r="G241" s="164" t="s">
        <v>138</v>
      </c>
      <c r="H241" s="165" t="n">
        <v>27.5</v>
      </c>
      <c r="I241" s="166"/>
      <c r="J241" s="167" t="n">
        <f aca="false">ROUND(I241*H241,2)</f>
        <v>0</v>
      </c>
      <c r="K241" s="163" t="s">
        <v>145</v>
      </c>
      <c r="L241" s="23"/>
      <c r="M241" s="168"/>
      <c r="N241" s="169" t="s">
        <v>40</v>
      </c>
      <c r="O241" s="60"/>
      <c r="P241" s="170" t="n">
        <f aca="false">O241*H241</f>
        <v>0</v>
      </c>
      <c r="Q241" s="170" t="n">
        <v>0</v>
      </c>
      <c r="R241" s="170" t="n">
        <f aca="false">Q241*H241</f>
        <v>0</v>
      </c>
      <c r="S241" s="170" t="n">
        <v>0.007</v>
      </c>
      <c r="T241" s="171" t="n">
        <f aca="false">S241*H241</f>
        <v>0.1925</v>
      </c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R241" s="172" t="s">
        <v>204</v>
      </c>
      <c r="AT241" s="172" t="s">
        <v>127</v>
      </c>
      <c r="AU241" s="172" t="s">
        <v>132</v>
      </c>
      <c r="AY241" s="3" t="s">
        <v>125</v>
      </c>
      <c r="BE241" s="173" t="n">
        <f aca="false">IF(N241="základní",J241,0)</f>
        <v>0</v>
      </c>
      <c r="BF241" s="173" t="n">
        <f aca="false">IF(N241="snížená",J241,0)</f>
        <v>0</v>
      </c>
      <c r="BG241" s="173" t="n">
        <f aca="false">IF(N241="zákl. přenesená",J241,0)</f>
        <v>0</v>
      </c>
      <c r="BH241" s="173" t="n">
        <f aca="false">IF(N241="sníž. přenesená",J241,0)</f>
        <v>0</v>
      </c>
      <c r="BI241" s="173" t="n">
        <f aca="false">IF(N241="nulová",J241,0)</f>
        <v>0</v>
      </c>
      <c r="BJ241" s="3" t="s">
        <v>132</v>
      </c>
      <c r="BK241" s="173" t="n">
        <f aca="false">ROUND(I241*H241,2)</f>
        <v>0</v>
      </c>
      <c r="BL241" s="3" t="s">
        <v>204</v>
      </c>
      <c r="BM241" s="172" t="s">
        <v>471</v>
      </c>
    </row>
    <row r="242" s="174" customFormat="true" ht="12.8" hidden="false" customHeight="false" outlineLevel="0" collapsed="false">
      <c r="B242" s="175"/>
      <c r="D242" s="176" t="s">
        <v>140</v>
      </c>
      <c r="E242" s="177"/>
      <c r="F242" s="178" t="s">
        <v>472</v>
      </c>
      <c r="H242" s="179" t="n">
        <v>27.5</v>
      </c>
      <c r="I242" s="180"/>
      <c r="L242" s="175"/>
      <c r="M242" s="181"/>
      <c r="N242" s="182"/>
      <c r="O242" s="182"/>
      <c r="P242" s="182"/>
      <c r="Q242" s="182"/>
      <c r="R242" s="182"/>
      <c r="S242" s="182"/>
      <c r="T242" s="183"/>
      <c r="AT242" s="177" t="s">
        <v>140</v>
      </c>
      <c r="AU242" s="177" t="s">
        <v>132</v>
      </c>
      <c r="AV242" s="174" t="s">
        <v>132</v>
      </c>
      <c r="AW242" s="174" t="s">
        <v>31</v>
      </c>
      <c r="AX242" s="174" t="s">
        <v>79</v>
      </c>
      <c r="AY242" s="177" t="s">
        <v>125</v>
      </c>
    </row>
    <row r="243" s="146" customFormat="true" ht="22.8" hidden="false" customHeight="true" outlineLevel="0" collapsed="false">
      <c r="B243" s="147"/>
      <c r="D243" s="148" t="s">
        <v>73</v>
      </c>
      <c r="E243" s="158" t="s">
        <v>473</v>
      </c>
      <c r="F243" s="158" t="s">
        <v>474</v>
      </c>
      <c r="I243" s="150"/>
      <c r="J243" s="159" t="n">
        <f aca="false">BK243</f>
        <v>0</v>
      </c>
      <c r="L243" s="147"/>
      <c r="M243" s="152"/>
      <c r="N243" s="153"/>
      <c r="O243" s="153"/>
      <c r="P243" s="154" t="n">
        <f aca="false">SUM(P244:P253)</f>
        <v>0</v>
      </c>
      <c r="Q243" s="153"/>
      <c r="R243" s="154" t="n">
        <f aca="false">SUM(R244:R253)</f>
        <v>0.2976934</v>
      </c>
      <c r="S243" s="153"/>
      <c r="T243" s="155" t="n">
        <f aca="false">SUM(T244:T253)</f>
        <v>0</v>
      </c>
      <c r="AR243" s="148" t="s">
        <v>132</v>
      </c>
      <c r="AT243" s="156" t="s">
        <v>73</v>
      </c>
      <c r="AU243" s="156" t="s">
        <v>79</v>
      </c>
      <c r="AY243" s="148" t="s">
        <v>125</v>
      </c>
      <c r="BK243" s="157" t="n">
        <f aca="false">SUM(BK244:BK253)</f>
        <v>0</v>
      </c>
    </row>
    <row r="244" s="27" customFormat="true" ht="24.15" hidden="false" customHeight="true" outlineLevel="0" collapsed="false">
      <c r="A244" s="22"/>
      <c r="B244" s="160"/>
      <c r="C244" s="161" t="s">
        <v>475</v>
      </c>
      <c r="D244" s="161" t="s">
        <v>127</v>
      </c>
      <c r="E244" s="162" t="s">
        <v>476</v>
      </c>
      <c r="F244" s="163" t="s">
        <v>477</v>
      </c>
      <c r="G244" s="164" t="s">
        <v>138</v>
      </c>
      <c r="H244" s="165" t="n">
        <v>27.5</v>
      </c>
      <c r="I244" s="166"/>
      <c r="J244" s="167" t="n">
        <f aca="false">ROUND(I244*H244,2)</f>
        <v>0</v>
      </c>
      <c r="K244" s="163" t="s">
        <v>145</v>
      </c>
      <c r="L244" s="23"/>
      <c r="M244" s="168"/>
      <c r="N244" s="169" t="s">
        <v>40</v>
      </c>
      <c r="O244" s="60"/>
      <c r="P244" s="170" t="n">
        <f aca="false">O244*H244</f>
        <v>0</v>
      </c>
      <c r="Q244" s="170" t="n">
        <v>0</v>
      </c>
      <c r="R244" s="170" t="n">
        <f aca="false">Q244*H244</f>
        <v>0</v>
      </c>
      <c r="S244" s="170" t="n">
        <v>0</v>
      </c>
      <c r="T244" s="171" t="n">
        <f aca="false">S244*H244</f>
        <v>0</v>
      </c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R244" s="172" t="s">
        <v>204</v>
      </c>
      <c r="AT244" s="172" t="s">
        <v>127</v>
      </c>
      <c r="AU244" s="172" t="s">
        <v>132</v>
      </c>
      <c r="AY244" s="3" t="s">
        <v>125</v>
      </c>
      <c r="BE244" s="173" t="n">
        <f aca="false">IF(N244="základní",J244,0)</f>
        <v>0</v>
      </c>
      <c r="BF244" s="173" t="n">
        <f aca="false">IF(N244="snížená",J244,0)</f>
        <v>0</v>
      </c>
      <c r="BG244" s="173" t="n">
        <f aca="false">IF(N244="zákl. přenesená",J244,0)</f>
        <v>0</v>
      </c>
      <c r="BH244" s="173" t="n">
        <f aca="false">IF(N244="sníž. přenesená",J244,0)</f>
        <v>0</v>
      </c>
      <c r="BI244" s="173" t="n">
        <f aca="false">IF(N244="nulová",J244,0)</f>
        <v>0</v>
      </c>
      <c r="BJ244" s="3" t="s">
        <v>132</v>
      </c>
      <c r="BK244" s="173" t="n">
        <f aca="false">ROUND(I244*H244,2)</f>
        <v>0</v>
      </c>
      <c r="BL244" s="3" t="s">
        <v>204</v>
      </c>
      <c r="BM244" s="172" t="s">
        <v>478</v>
      </c>
    </row>
    <row r="245" s="27" customFormat="true" ht="16.5" hidden="false" customHeight="true" outlineLevel="0" collapsed="false">
      <c r="A245" s="22"/>
      <c r="B245" s="160"/>
      <c r="C245" s="161" t="s">
        <v>479</v>
      </c>
      <c r="D245" s="161" t="s">
        <v>127</v>
      </c>
      <c r="E245" s="162" t="s">
        <v>480</v>
      </c>
      <c r="F245" s="163" t="s">
        <v>481</v>
      </c>
      <c r="G245" s="164" t="s">
        <v>138</v>
      </c>
      <c r="H245" s="165" t="n">
        <v>27.5</v>
      </c>
      <c r="I245" s="166"/>
      <c r="J245" s="167" t="n">
        <f aca="false">ROUND(I245*H245,2)</f>
        <v>0</v>
      </c>
      <c r="K245" s="163" t="s">
        <v>145</v>
      </c>
      <c r="L245" s="23"/>
      <c r="M245" s="168"/>
      <c r="N245" s="169" t="s">
        <v>40</v>
      </c>
      <c r="O245" s="60"/>
      <c r="P245" s="170" t="n">
        <f aca="false">O245*H245</f>
        <v>0</v>
      </c>
      <c r="Q245" s="170" t="n">
        <v>0</v>
      </c>
      <c r="R245" s="170" t="n">
        <f aca="false">Q245*H245</f>
        <v>0</v>
      </c>
      <c r="S245" s="170" t="n">
        <v>0</v>
      </c>
      <c r="T245" s="171" t="n">
        <f aca="false">S245*H245</f>
        <v>0</v>
      </c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R245" s="172" t="s">
        <v>204</v>
      </c>
      <c r="AT245" s="172" t="s">
        <v>127</v>
      </c>
      <c r="AU245" s="172" t="s">
        <v>132</v>
      </c>
      <c r="AY245" s="3" t="s">
        <v>125</v>
      </c>
      <c r="BE245" s="173" t="n">
        <f aca="false">IF(N245="základní",J245,0)</f>
        <v>0</v>
      </c>
      <c r="BF245" s="173" t="n">
        <f aca="false">IF(N245="snížená",J245,0)</f>
        <v>0</v>
      </c>
      <c r="BG245" s="173" t="n">
        <f aca="false">IF(N245="zákl. přenesená",J245,0)</f>
        <v>0</v>
      </c>
      <c r="BH245" s="173" t="n">
        <f aca="false">IF(N245="sníž. přenesená",J245,0)</f>
        <v>0</v>
      </c>
      <c r="BI245" s="173" t="n">
        <f aca="false">IF(N245="nulová",J245,0)</f>
        <v>0</v>
      </c>
      <c r="BJ245" s="3" t="s">
        <v>132</v>
      </c>
      <c r="BK245" s="173" t="n">
        <f aca="false">ROUND(I245*H245,2)</f>
        <v>0</v>
      </c>
      <c r="BL245" s="3" t="s">
        <v>204</v>
      </c>
      <c r="BM245" s="172" t="s">
        <v>482</v>
      </c>
    </row>
    <row r="246" s="27" customFormat="true" ht="24.15" hidden="false" customHeight="true" outlineLevel="0" collapsed="false">
      <c r="A246" s="22"/>
      <c r="B246" s="160"/>
      <c r="C246" s="161" t="s">
        <v>483</v>
      </c>
      <c r="D246" s="161" t="s">
        <v>127</v>
      </c>
      <c r="E246" s="162" t="s">
        <v>484</v>
      </c>
      <c r="F246" s="163" t="s">
        <v>485</v>
      </c>
      <c r="G246" s="164" t="s">
        <v>138</v>
      </c>
      <c r="H246" s="165" t="n">
        <v>27.5</v>
      </c>
      <c r="I246" s="166"/>
      <c r="J246" s="167" t="n">
        <f aca="false">ROUND(I246*H246,2)</f>
        <v>0</v>
      </c>
      <c r="K246" s="163" t="s">
        <v>145</v>
      </c>
      <c r="L246" s="23"/>
      <c r="M246" s="168"/>
      <c r="N246" s="169" t="s">
        <v>40</v>
      </c>
      <c r="O246" s="60"/>
      <c r="P246" s="170" t="n">
        <f aca="false">O246*H246</f>
        <v>0</v>
      </c>
      <c r="Q246" s="170" t="n">
        <v>3E-005</v>
      </c>
      <c r="R246" s="170" t="n">
        <f aca="false">Q246*H246</f>
        <v>0.000825</v>
      </c>
      <c r="S246" s="170" t="n">
        <v>0</v>
      </c>
      <c r="T246" s="171" t="n">
        <f aca="false">S246*H246</f>
        <v>0</v>
      </c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R246" s="172" t="s">
        <v>204</v>
      </c>
      <c r="AT246" s="172" t="s">
        <v>127</v>
      </c>
      <c r="AU246" s="172" t="s">
        <v>132</v>
      </c>
      <c r="AY246" s="3" t="s">
        <v>125</v>
      </c>
      <c r="BE246" s="173" t="n">
        <f aca="false">IF(N246="základní",J246,0)</f>
        <v>0</v>
      </c>
      <c r="BF246" s="173" t="n">
        <f aca="false">IF(N246="snížená",J246,0)</f>
        <v>0</v>
      </c>
      <c r="BG246" s="173" t="n">
        <f aca="false">IF(N246="zákl. přenesená",J246,0)</f>
        <v>0</v>
      </c>
      <c r="BH246" s="173" t="n">
        <f aca="false">IF(N246="sníž. přenesená",J246,0)</f>
        <v>0</v>
      </c>
      <c r="BI246" s="173" t="n">
        <f aca="false">IF(N246="nulová",J246,0)</f>
        <v>0</v>
      </c>
      <c r="BJ246" s="3" t="s">
        <v>132</v>
      </c>
      <c r="BK246" s="173" t="n">
        <f aca="false">ROUND(I246*H246,2)</f>
        <v>0</v>
      </c>
      <c r="BL246" s="3" t="s">
        <v>204</v>
      </c>
      <c r="BM246" s="172" t="s">
        <v>486</v>
      </c>
    </row>
    <row r="247" s="27" customFormat="true" ht="24.15" hidden="false" customHeight="true" outlineLevel="0" collapsed="false">
      <c r="A247" s="22"/>
      <c r="B247" s="160"/>
      <c r="C247" s="161" t="s">
        <v>487</v>
      </c>
      <c r="D247" s="161" t="s">
        <v>127</v>
      </c>
      <c r="E247" s="162" t="s">
        <v>488</v>
      </c>
      <c r="F247" s="163" t="s">
        <v>489</v>
      </c>
      <c r="G247" s="164" t="s">
        <v>138</v>
      </c>
      <c r="H247" s="165" t="n">
        <v>27.5</v>
      </c>
      <c r="I247" s="166"/>
      <c r="J247" s="167" t="n">
        <f aca="false">ROUND(I247*H247,2)</f>
        <v>0</v>
      </c>
      <c r="K247" s="163" t="s">
        <v>145</v>
      </c>
      <c r="L247" s="23"/>
      <c r="M247" s="168"/>
      <c r="N247" s="169" t="s">
        <v>40</v>
      </c>
      <c r="O247" s="60"/>
      <c r="P247" s="170" t="n">
        <f aca="false">O247*H247</f>
        <v>0</v>
      </c>
      <c r="Q247" s="170" t="n">
        <v>0.00758</v>
      </c>
      <c r="R247" s="170" t="n">
        <f aca="false">Q247*H247</f>
        <v>0.20845</v>
      </c>
      <c r="S247" s="170" t="n">
        <v>0</v>
      </c>
      <c r="T247" s="171" t="n">
        <f aca="false">S247*H247</f>
        <v>0</v>
      </c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R247" s="172" t="s">
        <v>204</v>
      </c>
      <c r="AT247" s="172" t="s">
        <v>127</v>
      </c>
      <c r="AU247" s="172" t="s">
        <v>132</v>
      </c>
      <c r="AY247" s="3" t="s">
        <v>125</v>
      </c>
      <c r="BE247" s="173" t="n">
        <f aca="false">IF(N247="základní",J247,0)</f>
        <v>0</v>
      </c>
      <c r="BF247" s="173" t="n">
        <f aca="false">IF(N247="snížená",J247,0)</f>
        <v>0</v>
      </c>
      <c r="BG247" s="173" t="n">
        <f aca="false">IF(N247="zákl. přenesená",J247,0)</f>
        <v>0</v>
      </c>
      <c r="BH247" s="173" t="n">
        <f aca="false">IF(N247="sníž. přenesená",J247,0)</f>
        <v>0</v>
      </c>
      <c r="BI247" s="173" t="n">
        <f aca="false">IF(N247="nulová",J247,0)</f>
        <v>0</v>
      </c>
      <c r="BJ247" s="3" t="s">
        <v>132</v>
      </c>
      <c r="BK247" s="173" t="n">
        <f aca="false">ROUND(I247*H247,2)</f>
        <v>0</v>
      </c>
      <c r="BL247" s="3" t="s">
        <v>204</v>
      </c>
      <c r="BM247" s="172" t="s">
        <v>490</v>
      </c>
    </row>
    <row r="248" s="27" customFormat="true" ht="16.5" hidden="false" customHeight="true" outlineLevel="0" collapsed="false">
      <c r="A248" s="22"/>
      <c r="B248" s="160"/>
      <c r="C248" s="161" t="s">
        <v>491</v>
      </c>
      <c r="D248" s="161" t="s">
        <v>127</v>
      </c>
      <c r="E248" s="162" t="s">
        <v>492</v>
      </c>
      <c r="F248" s="163" t="s">
        <v>493</v>
      </c>
      <c r="G248" s="164" t="s">
        <v>138</v>
      </c>
      <c r="H248" s="165" t="n">
        <v>27.5</v>
      </c>
      <c r="I248" s="166"/>
      <c r="J248" s="167" t="n">
        <f aca="false">ROUND(I248*H248,2)</f>
        <v>0</v>
      </c>
      <c r="K248" s="163" t="s">
        <v>145</v>
      </c>
      <c r="L248" s="23"/>
      <c r="M248" s="168"/>
      <c r="N248" s="169" t="s">
        <v>40</v>
      </c>
      <c r="O248" s="60"/>
      <c r="P248" s="170" t="n">
        <f aca="false">O248*H248</f>
        <v>0</v>
      </c>
      <c r="Q248" s="170" t="n">
        <v>0.0003</v>
      </c>
      <c r="R248" s="170" t="n">
        <f aca="false">Q248*H248</f>
        <v>0.00825</v>
      </c>
      <c r="S248" s="170" t="n">
        <v>0</v>
      </c>
      <c r="T248" s="171" t="n">
        <f aca="false">S248*H248</f>
        <v>0</v>
      </c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R248" s="172" t="s">
        <v>204</v>
      </c>
      <c r="AT248" s="172" t="s">
        <v>127</v>
      </c>
      <c r="AU248" s="172" t="s">
        <v>132</v>
      </c>
      <c r="AY248" s="3" t="s">
        <v>125</v>
      </c>
      <c r="BE248" s="173" t="n">
        <f aca="false">IF(N248="základní",J248,0)</f>
        <v>0</v>
      </c>
      <c r="BF248" s="173" t="n">
        <f aca="false">IF(N248="snížená",J248,0)</f>
        <v>0</v>
      </c>
      <c r="BG248" s="173" t="n">
        <f aca="false">IF(N248="zákl. přenesená",J248,0)</f>
        <v>0</v>
      </c>
      <c r="BH248" s="173" t="n">
        <f aca="false">IF(N248="sníž. přenesená",J248,0)</f>
        <v>0</v>
      </c>
      <c r="BI248" s="173" t="n">
        <f aca="false">IF(N248="nulová",J248,0)</f>
        <v>0</v>
      </c>
      <c r="BJ248" s="3" t="s">
        <v>132</v>
      </c>
      <c r="BK248" s="173" t="n">
        <f aca="false">ROUND(I248*H248,2)</f>
        <v>0</v>
      </c>
      <c r="BL248" s="3" t="s">
        <v>204</v>
      </c>
      <c r="BM248" s="172" t="s">
        <v>494</v>
      </c>
    </row>
    <row r="249" s="27" customFormat="true" ht="16.5" hidden="false" customHeight="true" outlineLevel="0" collapsed="false">
      <c r="A249" s="22"/>
      <c r="B249" s="160"/>
      <c r="C249" s="193" t="s">
        <v>495</v>
      </c>
      <c r="D249" s="193" t="s">
        <v>171</v>
      </c>
      <c r="E249" s="194" t="s">
        <v>496</v>
      </c>
      <c r="F249" s="195" t="s">
        <v>497</v>
      </c>
      <c r="G249" s="196" t="s">
        <v>138</v>
      </c>
      <c r="H249" s="197" t="n">
        <v>30.25</v>
      </c>
      <c r="I249" s="198"/>
      <c r="J249" s="199" t="n">
        <f aca="false">ROUND(I249*H249,2)</f>
        <v>0</v>
      </c>
      <c r="K249" s="195" t="s">
        <v>145</v>
      </c>
      <c r="L249" s="200"/>
      <c r="M249" s="201"/>
      <c r="N249" s="202" t="s">
        <v>40</v>
      </c>
      <c r="O249" s="60"/>
      <c r="P249" s="170" t="n">
        <f aca="false">O249*H249</f>
        <v>0</v>
      </c>
      <c r="Q249" s="170" t="n">
        <v>0.00264</v>
      </c>
      <c r="R249" s="170" t="n">
        <f aca="false">Q249*H249</f>
        <v>0.07986</v>
      </c>
      <c r="S249" s="170" t="n">
        <v>0</v>
      </c>
      <c r="T249" s="171" t="n">
        <f aca="false">S249*H249</f>
        <v>0</v>
      </c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R249" s="172" t="s">
        <v>281</v>
      </c>
      <c r="AT249" s="172" t="s">
        <v>171</v>
      </c>
      <c r="AU249" s="172" t="s">
        <v>132</v>
      </c>
      <c r="AY249" s="3" t="s">
        <v>125</v>
      </c>
      <c r="BE249" s="173" t="n">
        <f aca="false">IF(N249="základní",J249,0)</f>
        <v>0</v>
      </c>
      <c r="BF249" s="173" t="n">
        <f aca="false">IF(N249="snížená",J249,0)</f>
        <v>0</v>
      </c>
      <c r="BG249" s="173" t="n">
        <f aca="false">IF(N249="zákl. přenesená",J249,0)</f>
        <v>0</v>
      </c>
      <c r="BH249" s="173" t="n">
        <f aca="false">IF(N249="sníž. přenesená",J249,0)</f>
        <v>0</v>
      </c>
      <c r="BI249" s="173" t="n">
        <f aca="false">IF(N249="nulová",J249,0)</f>
        <v>0</v>
      </c>
      <c r="BJ249" s="3" t="s">
        <v>132</v>
      </c>
      <c r="BK249" s="173" t="n">
        <f aca="false">ROUND(I249*H249,2)</f>
        <v>0</v>
      </c>
      <c r="BL249" s="3" t="s">
        <v>204</v>
      </c>
      <c r="BM249" s="172" t="s">
        <v>498</v>
      </c>
    </row>
    <row r="250" s="174" customFormat="true" ht="12.8" hidden="false" customHeight="false" outlineLevel="0" collapsed="false">
      <c r="B250" s="175"/>
      <c r="D250" s="176" t="s">
        <v>140</v>
      </c>
      <c r="F250" s="178" t="s">
        <v>499</v>
      </c>
      <c r="H250" s="179" t="n">
        <v>30.25</v>
      </c>
      <c r="I250" s="180"/>
      <c r="L250" s="175"/>
      <c r="M250" s="181"/>
      <c r="N250" s="182"/>
      <c r="O250" s="182"/>
      <c r="P250" s="182"/>
      <c r="Q250" s="182"/>
      <c r="R250" s="182"/>
      <c r="S250" s="182"/>
      <c r="T250" s="183"/>
      <c r="AT250" s="177" t="s">
        <v>140</v>
      </c>
      <c r="AU250" s="177" t="s">
        <v>132</v>
      </c>
      <c r="AV250" s="174" t="s">
        <v>132</v>
      </c>
      <c r="AW250" s="174" t="s">
        <v>2</v>
      </c>
      <c r="AX250" s="174" t="s">
        <v>79</v>
      </c>
      <c r="AY250" s="177" t="s">
        <v>125</v>
      </c>
    </row>
    <row r="251" s="27" customFormat="true" ht="24.15" hidden="false" customHeight="true" outlineLevel="0" collapsed="false">
      <c r="A251" s="22"/>
      <c r="B251" s="160"/>
      <c r="C251" s="161" t="s">
        <v>500</v>
      </c>
      <c r="D251" s="161" t="s">
        <v>127</v>
      </c>
      <c r="E251" s="162" t="s">
        <v>501</v>
      </c>
      <c r="F251" s="163" t="s">
        <v>502</v>
      </c>
      <c r="G251" s="164" t="s">
        <v>465</v>
      </c>
      <c r="H251" s="165" t="n">
        <v>27.5</v>
      </c>
      <c r="I251" s="166"/>
      <c r="J251" s="167" t="n">
        <f aca="false">ROUND(I251*H251,2)</f>
        <v>0</v>
      </c>
      <c r="K251" s="163" t="s">
        <v>145</v>
      </c>
      <c r="L251" s="23"/>
      <c r="M251" s="168"/>
      <c r="N251" s="169" t="s">
        <v>40</v>
      </c>
      <c r="O251" s="60"/>
      <c r="P251" s="170" t="n">
        <f aca="false">O251*H251</f>
        <v>0</v>
      </c>
      <c r="Q251" s="170" t="n">
        <v>0</v>
      </c>
      <c r="R251" s="170" t="n">
        <f aca="false">Q251*H251</f>
        <v>0</v>
      </c>
      <c r="S251" s="170" t="n">
        <v>0</v>
      </c>
      <c r="T251" s="171" t="n">
        <f aca="false">S251*H251</f>
        <v>0</v>
      </c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R251" s="172" t="s">
        <v>204</v>
      </c>
      <c r="AT251" s="172" t="s">
        <v>127</v>
      </c>
      <c r="AU251" s="172" t="s">
        <v>132</v>
      </c>
      <c r="AY251" s="3" t="s">
        <v>125</v>
      </c>
      <c r="BE251" s="173" t="n">
        <f aca="false">IF(N251="základní",J251,0)</f>
        <v>0</v>
      </c>
      <c r="BF251" s="173" t="n">
        <f aca="false">IF(N251="snížená",J251,0)</f>
        <v>0</v>
      </c>
      <c r="BG251" s="173" t="n">
        <f aca="false">IF(N251="zákl. přenesená",J251,0)</f>
        <v>0</v>
      </c>
      <c r="BH251" s="173" t="n">
        <f aca="false">IF(N251="sníž. přenesená",J251,0)</f>
        <v>0</v>
      </c>
      <c r="BI251" s="173" t="n">
        <f aca="false">IF(N251="nulová",J251,0)</f>
        <v>0</v>
      </c>
      <c r="BJ251" s="3" t="s">
        <v>132</v>
      </c>
      <c r="BK251" s="173" t="n">
        <f aca="false">ROUND(I251*H251,2)</f>
        <v>0</v>
      </c>
      <c r="BL251" s="3" t="s">
        <v>204</v>
      </c>
      <c r="BM251" s="172" t="s">
        <v>503</v>
      </c>
    </row>
    <row r="252" s="27" customFormat="true" ht="16.5" hidden="false" customHeight="true" outlineLevel="0" collapsed="false">
      <c r="A252" s="22"/>
      <c r="B252" s="160"/>
      <c r="C252" s="161" t="s">
        <v>504</v>
      </c>
      <c r="D252" s="161" t="s">
        <v>127</v>
      </c>
      <c r="E252" s="162" t="s">
        <v>505</v>
      </c>
      <c r="F252" s="163" t="s">
        <v>506</v>
      </c>
      <c r="G252" s="164" t="s">
        <v>465</v>
      </c>
      <c r="H252" s="165" t="n">
        <v>30.84</v>
      </c>
      <c r="I252" s="166"/>
      <c r="J252" s="167" t="n">
        <f aca="false">ROUND(I252*H252,2)</f>
        <v>0</v>
      </c>
      <c r="K252" s="163" t="s">
        <v>145</v>
      </c>
      <c r="L252" s="23"/>
      <c r="M252" s="168"/>
      <c r="N252" s="169" t="s">
        <v>40</v>
      </c>
      <c r="O252" s="60"/>
      <c r="P252" s="170" t="n">
        <f aca="false">O252*H252</f>
        <v>0</v>
      </c>
      <c r="Q252" s="170" t="n">
        <v>1E-005</v>
      </c>
      <c r="R252" s="170" t="n">
        <f aca="false">Q252*H252</f>
        <v>0.0003084</v>
      </c>
      <c r="S252" s="170" t="n">
        <v>0</v>
      </c>
      <c r="T252" s="171" t="n">
        <f aca="false">S252*H252</f>
        <v>0</v>
      </c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R252" s="172" t="s">
        <v>204</v>
      </c>
      <c r="AT252" s="172" t="s">
        <v>127</v>
      </c>
      <c r="AU252" s="172" t="s">
        <v>132</v>
      </c>
      <c r="AY252" s="3" t="s">
        <v>125</v>
      </c>
      <c r="BE252" s="173" t="n">
        <f aca="false">IF(N252="základní",J252,0)</f>
        <v>0</v>
      </c>
      <c r="BF252" s="173" t="n">
        <f aca="false">IF(N252="snížená",J252,0)</f>
        <v>0</v>
      </c>
      <c r="BG252" s="173" t="n">
        <f aca="false">IF(N252="zákl. přenesená",J252,0)</f>
        <v>0</v>
      </c>
      <c r="BH252" s="173" t="n">
        <f aca="false">IF(N252="sníž. přenesená",J252,0)</f>
        <v>0</v>
      </c>
      <c r="BI252" s="173" t="n">
        <f aca="false">IF(N252="nulová",J252,0)</f>
        <v>0</v>
      </c>
      <c r="BJ252" s="3" t="s">
        <v>132</v>
      </c>
      <c r="BK252" s="173" t="n">
        <f aca="false">ROUND(I252*H252,2)</f>
        <v>0</v>
      </c>
      <c r="BL252" s="3" t="s">
        <v>204</v>
      </c>
      <c r="BM252" s="172" t="s">
        <v>507</v>
      </c>
    </row>
    <row r="253" s="27" customFormat="true" ht="24.15" hidden="false" customHeight="true" outlineLevel="0" collapsed="false">
      <c r="A253" s="22"/>
      <c r="B253" s="160"/>
      <c r="C253" s="161" t="s">
        <v>508</v>
      </c>
      <c r="D253" s="161" t="s">
        <v>127</v>
      </c>
      <c r="E253" s="162" t="s">
        <v>509</v>
      </c>
      <c r="F253" s="163" t="s">
        <v>510</v>
      </c>
      <c r="G253" s="164" t="s">
        <v>248</v>
      </c>
      <c r="H253" s="203"/>
      <c r="I253" s="166"/>
      <c r="J253" s="167" t="n">
        <f aca="false">ROUND(I253*H253,2)</f>
        <v>0</v>
      </c>
      <c r="K253" s="163" t="s">
        <v>145</v>
      </c>
      <c r="L253" s="23"/>
      <c r="M253" s="168"/>
      <c r="N253" s="169" t="s">
        <v>40</v>
      </c>
      <c r="O253" s="60"/>
      <c r="P253" s="170" t="n">
        <f aca="false">O253*H253</f>
        <v>0</v>
      </c>
      <c r="Q253" s="170" t="n">
        <v>0</v>
      </c>
      <c r="R253" s="170" t="n">
        <f aca="false">Q253*H253</f>
        <v>0</v>
      </c>
      <c r="S253" s="170" t="n">
        <v>0</v>
      </c>
      <c r="T253" s="171" t="n">
        <f aca="false">S253*H253</f>
        <v>0</v>
      </c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R253" s="172" t="s">
        <v>204</v>
      </c>
      <c r="AT253" s="172" t="s">
        <v>127</v>
      </c>
      <c r="AU253" s="172" t="s">
        <v>132</v>
      </c>
      <c r="AY253" s="3" t="s">
        <v>125</v>
      </c>
      <c r="BE253" s="173" t="n">
        <f aca="false">IF(N253="základní",J253,0)</f>
        <v>0</v>
      </c>
      <c r="BF253" s="173" t="n">
        <f aca="false">IF(N253="snížená",J253,0)</f>
        <v>0</v>
      </c>
      <c r="BG253" s="173" t="n">
        <f aca="false">IF(N253="zákl. přenesená",J253,0)</f>
        <v>0</v>
      </c>
      <c r="BH253" s="173" t="n">
        <f aca="false">IF(N253="sníž. přenesená",J253,0)</f>
        <v>0</v>
      </c>
      <c r="BI253" s="173" t="n">
        <f aca="false">IF(N253="nulová",J253,0)</f>
        <v>0</v>
      </c>
      <c r="BJ253" s="3" t="s">
        <v>132</v>
      </c>
      <c r="BK253" s="173" t="n">
        <f aca="false">ROUND(I253*H253,2)</f>
        <v>0</v>
      </c>
      <c r="BL253" s="3" t="s">
        <v>204</v>
      </c>
      <c r="BM253" s="172" t="s">
        <v>511</v>
      </c>
    </row>
    <row r="254" s="146" customFormat="true" ht="22.8" hidden="false" customHeight="true" outlineLevel="0" collapsed="false">
      <c r="B254" s="147"/>
      <c r="D254" s="148" t="s">
        <v>73</v>
      </c>
      <c r="E254" s="158" t="s">
        <v>512</v>
      </c>
      <c r="F254" s="158" t="s">
        <v>513</v>
      </c>
      <c r="I254" s="150"/>
      <c r="J254" s="159" t="n">
        <f aca="false">BK254</f>
        <v>0</v>
      </c>
      <c r="L254" s="147"/>
      <c r="M254" s="152"/>
      <c r="N254" s="153"/>
      <c r="O254" s="153"/>
      <c r="P254" s="154" t="n">
        <f aca="false">SUM(P255:P262)</f>
        <v>0</v>
      </c>
      <c r="Q254" s="153"/>
      <c r="R254" s="154" t="n">
        <f aca="false">SUM(R255:R262)</f>
        <v>0.00199025</v>
      </c>
      <c r="S254" s="153"/>
      <c r="T254" s="155" t="n">
        <f aca="false">SUM(T255:T262)</f>
        <v>0</v>
      </c>
      <c r="AR254" s="148" t="s">
        <v>132</v>
      </c>
      <c r="AT254" s="156" t="s">
        <v>73</v>
      </c>
      <c r="AU254" s="156" t="s">
        <v>79</v>
      </c>
      <c r="AY254" s="148" t="s">
        <v>125</v>
      </c>
      <c r="BK254" s="157" t="n">
        <f aca="false">SUM(BK255:BK262)</f>
        <v>0</v>
      </c>
    </row>
    <row r="255" s="27" customFormat="true" ht="24.15" hidden="false" customHeight="true" outlineLevel="0" collapsed="false">
      <c r="A255" s="22"/>
      <c r="B255" s="160"/>
      <c r="C255" s="161" t="s">
        <v>514</v>
      </c>
      <c r="D255" s="161" t="s">
        <v>127</v>
      </c>
      <c r="E255" s="162" t="s">
        <v>515</v>
      </c>
      <c r="F255" s="163" t="s">
        <v>516</v>
      </c>
      <c r="G255" s="164" t="s">
        <v>138</v>
      </c>
      <c r="H255" s="165" t="n">
        <v>2.375</v>
      </c>
      <c r="I255" s="166"/>
      <c r="J255" s="167" t="n">
        <f aca="false">ROUND(I255*H255,2)</f>
        <v>0</v>
      </c>
      <c r="K255" s="163" t="s">
        <v>145</v>
      </c>
      <c r="L255" s="23"/>
      <c r="M255" s="168"/>
      <c r="N255" s="169" t="s">
        <v>40</v>
      </c>
      <c r="O255" s="60"/>
      <c r="P255" s="170" t="n">
        <f aca="false">O255*H255</f>
        <v>0</v>
      </c>
      <c r="Q255" s="170" t="n">
        <v>8E-005</v>
      </c>
      <c r="R255" s="170" t="n">
        <f aca="false">Q255*H255</f>
        <v>0.00019</v>
      </c>
      <c r="S255" s="170" t="n">
        <v>0</v>
      </c>
      <c r="T255" s="171" t="n">
        <f aca="false">S255*H255</f>
        <v>0</v>
      </c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R255" s="172" t="s">
        <v>204</v>
      </c>
      <c r="AT255" s="172" t="s">
        <v>127</v>
      </c>
      <c r="AU255" s="172" t="s">
        <v>132</v>
      </c>
      <c r="AY255" s="3" t="s">
        <v>125</v>
      </c>
      <c r="BE255" s="173" t="n">
        <f aca="false">IF(N255="základní",J255,0)</f>
        <v>0</v>
      </c>
      <c r="BF255" s="173" t="n">
        <f aca="false">IF(N255="snížená",J255,0)</f>
        <v>0</v>
      </c>
      <c r="BG255" s="173" t="n">
        <f aca="false">IF(N255="zákl. přenesená",J255,0)</f>
        <v>0</v>
      </c>
      <c r="BH255" s="173" t="n">
        <f aca="false">IF(N255="sníž. přenesená",J255,0)</f>
        <v>0</v>
      </c>
      <c r="BI255" s="173" t="n">
        <f aca="false">IF(N255="nulová",J255,0)</f>
        <v>0</v>
      </c>
      <c r="BJ255" s="3" t="s">
        <v>132</v>
      </c>
      <c r="BK255" s="173" t="n">
        <f aca="false">ROUND(I255*H255,2)</f>
        <v>0</v>
      </c>
      <c r="BL255" s="3" t="s">
        <v>204</v>
      </c>
      <c r="BM255" s="172" t="s">
        <v>517</v>
      </c>
    </row>
    <row r="256" s="174" customFormat="true" ht="12.8" hidden="false" customHeight="false" outlineLevel="0" collapsed="false">
      <c r="B256" s="175"/>
      <c r="D256" s="176" t="s">
        <v>140</v>
      </c>
      <c r="E256" s="177"/>
      <c r="F256" s="178" t="s">
        <v>518</v>
      </c>
      <c r="H256" s="179" t="n">
        <v>2.375</v>
      </c>
      <c r="I256" s="180"/>
      <c r="L256" s="175"/>
      <c r="M256" s="181"/>
      <c r="N256" s="182"/>
      <c r="O256" s="182"/>
      <c r="P256" s="182"/>
      <c r="Q256" s="182"/>
      <c r="R256" s="182"/>
      <c r="S256" s="182"/>
      <c r="T256" s="183"/>
      <c r="AT256" s="177" t="s">
        <v>140</v>
      </c>
      <c r="AU256" s="177" t="s">
        <v>132</v>
      </c>
      <c r="AV256" s="174" t="s">
        <v>132</v>
      </c>
      <c r="AW256" s="174" t="s">
        <v>31</v>
      </c>
      <c r="AX256" s="174" t="s">
        <v>79</v>
      </c>
      <c r="AY256" s="177" t="s">
        <v>125</v>
      </c>
    </row>
    <row r="257" s="27" customFormat="true" ht="24.15" hidden="false" customHeight="true" outlineLevel="0" collapsed="false">
      <c r="A257" s="22"/>
      <c r="B257" s="160"/>
      <c r="C257" s="161" t="s">
        <v>519</v>
      </c>
      <c r="D257" s="161" t="s">
        <v>127</v>
      </c>
      <c r="E257" s="162" t="s">
        <v>520</v>
      </c>
      <c r="F257" s="163" t="s">
        <v>521</v>
      </c>
      <c r="G257" s="164" t="s">
        <v>138</v>
      </c>
      <c r="H257" s="165" t="n">
        <v>3.575</v>
      </c>
      <c r="I257" s="166"/>
      <c r="J257" s="167" t="n">
        <f aca="false">ROUND(I257*H257,2)</f>
        <v>0</v>
      </c>
      <c r="K257" s="163" t="s">
        <v>145</v>
      </c>
      <c r="L257" s="23"/>
      <c r="M257" s="168"/>
      <c r="N257" s="169" t="s">
        <v>40</v>
      </c>
      <c r="O257" s="60"/>
      <c r="P257" s="170" t="n">
        <f aca="false">O257*H257</f>
        <v>0</v>
      </c>
      <c r="Q257" s="170" t="n">
        <v>6E-005</v>
      </c>
      <c r="R257" s="170" t="n">
        <f aca="false">Q257*H257</f>
        <v>0.0002145</v>
      </c>
      <c r="S257" s="170" t="n">
        <v>0</v>
      </c>
      <c r="T257" s="171" t="n">
        <f aca="false">S257*H257</f>
        <v>0</v>
      </c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R257" s="172" t="s">
        <v>204</v>
      </c>
      <c r="AT257" s="172" t="s">
        <v>127</v>
      </c>
      <c r="AU257" s="172" t="s">
        <v>132</v>
      </c>
      <c r="AY257" s="3" t="s">
        <v>125</v>
      </c>
      <c r="BE257" s="173" t="n">
        <f aca="false">IF(N257="základní",J257,0)</f>
        <v>0</v>
      </c>
      <c r="BF257" s="173" t="n">
        <f aca="false">IF(N257="snížená",J257,0)</f>
        <v>0</v>
      </c>
      <c r="BG257" s="173" t="n">
        <f aca="false">IF(N257="zákl. přenesená",J257,0)</f>
        <v>0</v>
      </c>
      <c r="BH257" s="173" t="n">
        <f aca="false">IF(N257="sníž. přenesená",J257,0)</f>
        <v>0</v>
      </c>
      <c r="BI257" s="173" t="n">
        <f aca="false">IF(N257="nulová",J257,0)</f>
        <v>0</v>
      </c>
      <c r="BJ257" s="3" t="s">
        <v>132</v>
      </c>
      <c r="BK257" s="173" t="n">
        <f aca="false">ROUND(I257*H257,2)</f>
        <v>0</v>
      </c>
      <c r="BL257" s="3" t="s">
        <v>204</v>
      </c>
      <c r="BM257" s="172" t="s">
        <v>522</v>
      </c>
    </row>
    <row r="258" s="174" customFormat="true" ht="12.8" hidden="false" customHeight="false" outlineLevel="0" collapsed="false">
      <c r="B258" s="175"/>
      <c r="D258" s="176" t="s">
        <v>140</v>
      </c>
      <c r="E258" s="177"/>
      <c r="F258" s="178" t="s">
        <v>523</v>
      </c>
      <c r="H258" s="179" t="n">
        <v>3.575</v>
      </c>
      <c r="I258" s="180"/>
      <c r="L258" s="175"/>
      <c r="M258" s="181"/>
      <c r="N258" s="182"/>
      <c r="O258" s="182"/>
      <c r="P258" s="182"/>
      <c r="Q258" s="182"/>
      <c r="R258" s="182"/>
      <c r="S258" s="182"/>
      <c r="T258" s="183"/>
      <c r="AT258" s="177" t="s">
        <v>140</v>
      </c>
      <c r="AU258" s="177" t="s">
        <v>132</v>
      </c>
      <c r="AV258" s="174" t="s">
        <v>132</v>
      </c>
      <c r="AW258" s="174" t="s">
        <v>31</v>
      </c>
      <c r="AX258" s="174" t="s">
        <v>79</v>
      </c>
      <c r="AY258" s="177" t="s">
        <v>125</v>
      </c>
    </row>
    <row r="259" s="27" customFormat="true" ht="24.15" hidden="false" customHeight="true" outlineLevel="0" collapsed="false">
      <c r="A259" s="22"/>
      <c r="B259" s="160"/>
      <c r="C259" s="161" t="s">
        <v>524</v>
      </c>
      <c r="D259" s="161" t="s">
        <v>127</v>
      </c>
      <c r="E259" s="162" t="s">
        <v>525</v>
      </c>
      <c r="F259" s="163" t="s">
        <v>526</v>
      </c>
      <c r="G259" s="164" t="s">
        <v>138</v>
      </c>
      <c r="H259" s="165" t="n">
        <v>3.575</v>
      </c>
      <c r="I259" s="166"/>
      <c r="J259" s="167" t="n">
        <f aca="false">ROUND(I259*H259,2)</f>
        <v>0</v>
      </c>
      <c r="K259" s="163" t="s">
        <v>145</v>
      </c>
      <c r="L259" s="23"/>
      <c r="M259" s="168"/>
      <c r="N259" s="169" t="s">
        <v>40</v>
      </c>
      <c r="O259" s="60"/>
      <c r="P259" s="170" t="n">
        <f aca="false">O259*H259</f>
        <v>0</v>
      </c>
      <c r="Q259" s="170" t="n">
        <v>0.00017</v>
      </c>
      <c r="R259" s="170" t="n">
        <f aca="false">Q259*H259</f>
        <v>0.00060775</v>
      </c>
      <c r="S259" s="170" t="n">
        <v>0</v>
      </c>
      <c r="T259" s="171" t="n">
        <f aca="false">S259*H259</f>
        <v>0</v>
      </c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R259" s="172" t="s">
        <v>204</v>
      </c>
      <c r="AT259" s="172" t="s">
        <v>127</v>
      </c>
      <c r="AU259" s="172" t="s">
        <v>132</v>
      </c>
      <c r="AY259" s="3" t="s">
        <v>125</v>
      </c>
      <c r="BE259" s="173" t="n">
        <f aca="false">IF(N259="základní",J259,0)</f>
        <v>0</v>
      </c>
      <c r="BF259" s="173" t="n">
        <f aca="false">IF(N259="snížená",J259,0)</f>
        <v>0</v>
      </c>
      <c r="BG259" s="173" t="n">
        <f aca="false">IF(N259="zákl. přenesená",J259,0)</f>
        <v>0</v>
      </c>
      <c r="BH259" s="173" t="n">
        <f aca="false">IF(N259="sníž. přenesená",J259,0)</f>
        <v>0</v>
      </c>
      <c r="BI259" s="173" t="n">
        <f aca="false">IF(N259="nulová",J259,0)</f>
        <v>0</v>
      </c>
      <c r="BJ259" s="3" t="s">
        <v>132</v>
      </c>
      <c r="BK259" s="173" t="n">
        <f aca="false">ROUND(I259*H259,2)</f>
        <v>0</v>
      </c>
      <c r="BL259" s="3" t="s">
        <v>204</v>
      </c>
      <c r="BM259" s="172" t="s">
        <v>527</v>
      </c>
    </row>
    <row r="260" s="27" customFormat="true" ht="24.15" hidden="false" customHeight="true" outlineLevel="0" collapsed="false">
      <c r="A260" s="22"/>
      <c r="B260" s="160"/>
      <c r="C260" s="161" t="s">
        <v>528</v>
      </c>
      <c r="D260" s="161" t="s">
        <v>127</v>
      </c>
      <c r="E260" s="162" t="s">
        <v>529</v>
      </c>
      <c r="F260" s="163" t="s">
        <v>530</v>
      </c>
      <c r="G260" s="164" t="s">
        <v>138</v>
      </c>
      <c r="H260" s="165" t="n">
        <v>3.575</v>
      </c>
      <c r="I260" s="166"/>
      <c r="J260" s="167" t="n">
        <f aca="false">ROUND(I260*H260,2)</f>
        <v>0</v>
      </c>
      <c r="K260" s="163" t="s">
        <v>145</v>
      </c>
      <c r="L260" s="23"/>
      <c r="M260" s="168"/>
      <c r="N260" s="169" t="s">
        <v>40</v>
      </c>
      <c r="O260" s="60"/>
      <c r="P260" s="170" t="n">
        <f aca="false">O260*H260</f>
        <v>0</v>
      </c>
      <c r="Q260" s="170" t="n">
        <v>0.00012</v>
      </c>
      <c r="R260" s="170" t="n">
        <f aca="false">Q260*H260</f>
        <v>0.000429</v>
      </c>
      <c r="S260" s="170" t="n">
        <v>0</v>
      </c>
      <c r="T260" s="171" t="n">
        <f aca="false">S260*H260</f>
        <v>0</v>
      </c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R260" s="172" t="s">
        <v>204</v>
      </c>
      <c r="AT260" s="172" t="s">
        <v>127</v>
      </c>
      <c r="AU260" s="172" t="s">
        <v>132</v>
      </c>
      <c r="AY260" s="3" t="s">
        <v>125</v>
      </c>
      <c r="BE260" s="173" t="n">
        <f aca="false">IF(N260="základní",J260,0)</f>
        <v>0</v>
      </c>
      <c r="BF260" s="173" t="n">
        <f aca="false">IF(N260="snížená",J260,0)</f>
        <v>0</v>
      </c>
      <c r="BG260" s="173" t="n">
        <f aca="false">IF(N260="zákl. přenesená",J260,0)</f>
        <v>0</v>
      </c>
      <c r="BH260" s="173" t="n">
        <f aca="false">IF(N260="sníž. přenesená",J260,0)</f>
        <v>0</v>
      </c>
      <c r="BI260" s="173" t="n">
        <f aca="false">IF(N260="nulová",J260,0)</f>
        <v>0</v>
      </c>
      <c r="BJ260" s="3" t="s">
        <v>132</v>
      </c>
      <c r="BK260" s="173" t="n">
        <f aca="false">ROUND(I260*H260,2)</f>
        <v>0</v>
      </c>
      <c r="BL260" s="3" t="s">
        <v>204</v>
      </c>
      <c r="BM260" s="172" t="s">
        <v>531</v>
      </c>
    </row>
    <row r="261" s="27" customFormat="true" ht="24.15" hidden="false" customHeight="true" outlineLevel="0" collapsed="false">
      <c r="A261" s="22"/>
      <c r="B261" s="160"/>
      <c r="C261" s="161" t="s">
        <v>532</v>
      </c>
      <c r="D261" s="161" t="s">
        <v>127</v>
      </c>
      <c r="E261" s="162" t="s">
        <v>533</v>
      </c>
      <c r="F261" s="163" t="s">
        <v>534</v>
      </c>
      <c r="G261" s="164" t="s">
        <v>138</v>
      </c>
      <c r="H261" s="165" t="n">
        <v>3.575</v>
      </c>
      <c r="I261" s="166"/>
      <c r="J261" s="167" t="n">
        <f aca="false">ROUND(I261*H261,2)</f>
        <v>0</v>
      </c>
      <c r="K261" s="163" t="s">
        <v>145</v>
      </c>
      <c r="L261" s="23"/>
      <c r="M261" s="168"/>
      <c r="N261" s="169" t="s">
        <v>40</v>
      </c>
      <c r="O261" s="60"/>
      <c r="P261" s="170" t="n">
        <f aca="false">O261*H261</f>
        <v>0</v>
      </c>
      <c r="Q261" s="170" t="n">
        <v>0.00012</v>
      </c>
      <c r="R261" s="170" t="n">
        <f aca="false">Q261*H261</f>
        <v>0.000429</v>
      </c>
      <c r="S261" s="170" t="n">
        <v>0</v>
      </c>
      <c r="T261" s="171" t="n">
        <f aca="false">S261*H261</f>
        <v>0</v>
      </c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R261" s="172" t="s">
        <v>204</v>
      </c>
      <c r="AT261" s="172" t="s">
        <v>127</v>
      </c>
      <c r="AU261" s="172" t="s">
        <v>132</v>
      </c>
      <c r="AY261" s="3" t="s">
        <v>125</v>
      </c>
      <c r="BE261" s="173" t="n">
        <f aca="false">IF(N261="základní",J261,0)</f>
        <v>0</v>
      </c>
      <c r="BF261" s="173" t="n">
        <f aca="false">IF(N261="snížená",J261,0)</f>
        <v>0</v>
      </c>
      <c r="BG261" s="173" t="n">
        <f aca="false">IF(N261="zákl. přenesená",J261,0)</f>
        <v>0</v>
      </c>
      <c r="BH261" s="173" t="n">
        <f aca="false">IF(N261="sníž. přenesená",J261,0)</f>
        <v>0</v>
      </c>
      <c r="BI261" s="173" t="n">
        <f aca="false">IF(N261="nulová",J261,0)</f>
        <v>0</v>
      </c>
      <c r="BJ261" s="3" t="s">
        <v>132</v>
      </c>
      <c r="BK261" s="173" t="n">
        <f aca="false">ROUND(I261*H261,2)</f>
        <v>0</v>
      </c>
      <c r="BL261" s="3" t="s">
        <v>204</v>
      </c>
      <c r="BM261" s="172" t="s">
        <v>535</v>
      </c>
    </row>
    <row r="262" s="27" customFormat="true" ht="24.15" hidden="false" customHeight="true" outlineLevel="0" collapsed="false">
      <c r="A262" s="22"/>
      <c r="B262" s="160"/>
      <c r="C262" s="161" t="s">
        <v>536</v>
      </c>
      <c r="D262" s="161" t="s">
        <v>127</v>
      </c>
      <c r="E262" s="162" t="s">
        <v>537</v>
      </c>
      <c r="F262" s="163" t="s">
        <v>538</v>
      </c>
      <c r="G262" s="164" t="s">
        <v>130</v>
      </c>
      <c r="H262" s="165" t="n">
        <v>1</v>
      </c>
      <c r="I262" s="166"/>
      <c r="J262" s="167" t="n">
        <f aca="false">ROUND(I262*H262,2)</f>
        <v>0</v>
      </c>
      <c r="K262" s="163"/>
      <c r="L262" s="23"/>
      <c r="M262" s="168"/>
      <c r="N262" s="169" t="s">
        <v>40</v>
      </c>
      <c r="O262" s="60"/>
      <c r="P262" s="170" t="n">
        <f aca="false">O262*H262</f>
        <v>0</v>
      </c>
      <c r="Q262" s="170" t="n">
        <v>0.00012</v>
      </c>
      <c r="R262" s="170" t="n">
        <f aca="false">Q262*H262</f>
        <v>0.00012</v>
      </c>
      <c r="S262" s="170" t="n">
        <v>0</v>
      </c>
      <c r="T262" s="171" t="n">
        <f aca="false">S262*H262</f>
        <v>0</v>
      </c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R262" s="172" t="s">
        <v>204</v>
      </c>
      <c r="AT262" s="172" t="s">
        <v>127</v>
      </c>
      <c r="AU262" s="172" t="s">
        <v>132</v>
      </c>
      <c r="AY262" s="3" t="s">
        <v>125</v>
      </c>
      <c r="BE262" s="173" t="n">
        <f aca="false">IF(N262="základní",J262,0)</f>
        <v>0</v>
      </c>
      <c r="BF262" s="173" t="n">
        <f aca="false">IF(N262="snížená",J262,0)</f>
        <v>0</v>
      </c>
      <c r="BG262" s="173" t="n">
        <f aca="false">IF(N262="zákl. přenesená",J262,0)</f>
        <v>0</v>
      </c>
      <c r="BH262" s="173" t="n">
        <f aca="false">IF(N262="sníž. přenesená",J262,0)</f>
        <v>0</v>
      </c>
      <c r="BI262" s="173" t="n">
        <f aca="false">IF(N262="nulová",J262,0)</f>
        <v>0</v>
      </c>
      <c r="BJ262" s="3" t="s">
        <v>132</v>
      </c>
      <c r="BK262" s="173" t="n">
        <f aca="false">ROUND(I262*H262,2)</f>
        <v>0</v>
      </c>
      <c r="BL262" s="3" t="s">
        <v>204</v>
      </c>
      <c r="BM262" s="172" t="s">
        <v>539</v>
      </c>
    </row>
    <row r="263" s="146" customFormat="true" ht="22.8" hidden="false" customHeight="true" outlineLevel="0" collapsed="false">
      <c r="B263" s="147"/>
      <c r="D263" s="148" t="s">
        <v>73</v>
      </c>
      <c r="E263" s="158" t="s">
        <v>540</v>
      </c>
      <c r="F263" s="158" t="s">
        <v>541</v>
      </c>
      <c r="I263" s="150"/>
      <c r="J263" s="159" t="n">
        <f aca="false">BK263</f>
        <v>0</v>
      </c>
      <c r="L263" s="147"/>
      <c r="M263" s="152"/>
      <c r="N263" s="153"/>
      <c r="O263" s="153"/>
      <c r="P263" s="154" t="n">
        <f aca="false">SUM(P264:P272)</f>
        <v>0</v>
      </c>
      <c r="Q263" s="153"/>
      <c r="R263" s="154" t="n">
        <f aca="false">SUM(R264:R272)</f>
        <v>0.19902416</v>
      </c>
      <c r="S263" s="153"/>
      <c r="T263" s="155" t="n">
        <f aca="false">SUM(T264:T272)</f>
        <v>0.04128704</v>
      </c>
      <c r="AR263" s="148" t="s">
        <v>132</v>
      </c>
      <c r="AT263" s="156" t="s">
        <v>73</v>
      </c>
      <c r="AU263" s="156" t="s">
        <v>79</v>
      </c>
      <c r="AY263" s="148" t="s">
        <v>125</v>
      </c>
      <c r="BK263" s="157" t="n">
        <f aca="false">SUM(BK264:BK272)</f>
        <v>0</v>
      </c>
    </row>
    <row r="264" s="27" customFormat="true" ht="16.5" hidden="false" customHeight="true" outlineLevel="0" collapsed="false">
      <c r="A264" s="22"/>
      <c r="B264" s="160"/>
      <c r="C264" s="161" t="s">
        <v>542</v>
      </c>
      <c r="D264" s="161" t="s">
        <v>127</v>
      </c>
      <c r="E264" s="162" t="s">
        <v>543</v>
      </c>
      <c r="F264" s="163" t="s">
        <v>544</v>
      </c>
      <c r="G264" s="164" t="s">
        <v>138</v>
      </c>
      <c r="H264" s="165" t="n">
        <v>133.184</v>
      </c>
      <c r="I264" s="166"/>
      <c r="J264" s="167" t="n">
        <f aca="false">ROUND(I264*H264,2)</f>
        <v>0</v>
      </c>
      <c r="K264" s="163" t="s">
        <v>145</v>
      </c>
      <c r="L264" s="23"/>
      <c r="M264" s="168"/>
      <c r="N264" s="169" t="s">
        <v>40</v>
      </c>
      <c r="O264" s="60"/>
      <c r="P264" s="170" t="n">
        <f aca="false">O264*H264</f>
        <v>0</v>
      </c>
      <c r="Q264" s="170" t="n">
        <v>0</v>
      </c>
      <c r="R264" s="170" t="n">
        <f aca="false">Q264*H264</f>
        <v>0</v>
      </c>
      <c r="S264" s="170" t="n">
        <v>0</v>
      </c>
      <c r="T264" s="171" t="n">
        <f aca="false">S264*H264</f>
        <v>0</v>
      </c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R264" s="172" t="s">
        <v>204</v>
      </c>
      <c r="AT264" s="172" t="s">
        <v>127</v>
      </c>
      <c r="AU264" s="172" t="s">
        <v>132</v>
      </c>
      <c r="AY264" s="3" t="s">
        <v>125</v>
      </c>
      <c r="BE264" s="173" t="n">
        <f aca="false">IF(N264="základní",J264,0)</f>
        <v>0</v>
      </c>
      <c r="BF264" s="173" t="n">
        <f aca="false">IF(N264="snížená",J264,0)</f>
        <v>0</v>
      </c>
      <c r="BG264" s="173" t="n">
        <f aca="false">IF(N264="zákl. přenesená",J264,0)</f>
        <v>0</v>
      </c>
      <c r="BH264" s="173" t="n">
        <f aca="false">IF(N264="sníž. přenesená",J264,0)</f>
        <v>0</v>
      </c>
      <c r="BI264" s="173" t="n">
        <f aca="false">IF(N264="nulová",J264,0)</f>
        <v>0</v>
      </c>
      <c r="BJ264" s="3" t="s">
        <v>132</v>
      </c>
      <c r="BK264" s="173" t="n">
        <f aca="false">ROUND(I264*H264,2)</f>
        <v>0</v>
      </c>
      <c r="BL264" s="3" t="s">
        <v>204</v>
      </c>
      <c r="BM264" s="172" t="s">
        <v>545</v>
      </c>
    </row>
    <row r="265" s="174" customFormat="true" ht="12.8" hidden="false" customHeight="false" outlineLevel="0" collapsed="false">
      <c r="B265" s="175"/>
      <c r="D265" s="176" t="s">
        <v>140</v>
      </c>
      <c r="E265" s="177"/>
      <c r="F265" s="178" t="s">
        <v>277</v>
      </c>
      <c r="H265" s="179" t="n">
        <v>31</v>
      </c>
      <c r="I265" s="180"/>
      <c r="L265" s="175"/>
      <c r="M265" s="181"/>
      <c r="N265" s="182"/>
      <c r="O265" s="182"/>
      <c r="P265" s="182"/>
      <c r="Q265" s="182"/>
      <c r="R265" s="182"/>
      <c r="S265" s="182"/>
      <c r="T265" s="183"/>
      <c r="AT265" s="177" t="s">
        <v>140</v>
      </c>
      <c r="AU265" s="177" t="s">
        <v>132</v>
      </c>
      <c r="AV265" s="174" t="s">
        <v>132</v>
      </c>
      <c r="AW265" s="174" t="s">
        <v>31</v>
      </c>
      <c r="AX265" s="174" t="s">
        <v>74</v>
      </c>
      <c r="AY265" s="177" t="s">
        <v>125</v>
      </c>
    </row>
    <row r="266" s="174" customFormat="true" ht="12.8" hidden="false" customHeight="false" outlineLevel="0" collapsed="false">
      <c r="B266" s="175"/>
      <c r="D266" s="176" t="s">
        <v>140</v>
      </c>
      <c r="E266" s="177"/>
      <c r="F266" s="178" t="s">
        <v>546</v>
      </c>
      <c r="H266" s="179" t="n">
        <v>102.184</v>
      </c>
      <c r="I266" s="180"/>
      <c r="L266" s="175"/>
      <c r="M266" s="181"/>
      <c r="N266" s="182"/>
      <c r="O266" s="182"/>
      <c r="P266" s="182"/>
      <c r="Q266" s="182"/>
      <c r="R266" s="182"/>
      <c r="S266" s="182"/>
      <c r="T266" s="183"/>
      <c r="AT266" s="177" t="s">
        <v>140</v>
      </c>
      <c r="AU266" s="177" t="s">
        <v>132</v>
      </c>
      <c r="AV266" s="174" t="s">
        <v>132</v>
      </c>
      <c r="AW266" s="174" t="s">
        <v>31</v>
      </c>
      <c r="AX266" s="174" t="s">
        <v>74</v>
      </c>
      <c r="AY266" s="177" t="s">
        <v>125</v>
      </c>
    </row>
    <row r="267" s="184" customFormat="true" ht="12.8" hidden="false" customHeight="false" outlineLevel="0" collapsed="false">
      <c r="B267" s="185"/>
      <c r="D267" s="176" t="s">
        <v>140</v>
      </c>
      <c r="E267" s="186"/>
      <c r="F267" s="187" t="s">
        <v>153</v>
      </c>
      <c r="H267" s="188" t="n">
        <v>133.184</v>
      </c>
      <c r="I267" s="189"/>
      <c r="L267" s="185"/>
      <c r="M267" s="190"/>
      <c r="N267" s="191"/>
      <c r="O267" s="191"/>
      <c r="P267" s="191"/>
      <c r="Q267" s="191"/>
      <c r="R267" s="191"/>
      <c r="S267" s="191"/>
      <c r="T267" s="192"/>
      <c r="AT267" s="186" t="s">
        <v>140</v>
      </c>
      <c r="AU267" s="186" t="s">
        <v>132</v>
      </c>
      <c r="AV267" s="184" t="s">
        <v>131</v>
      </c>
      <c r="AW267" s="184" t="s">
        <v>31</v>
      </c>
      <c r="AX267" s="184" t="s">
        <v>79</v>
      </c>
      <c r="AY267" s="186" t="s">
        <v>125</v>
      </c>
    </row>
    <row r="268" s="27" customFormat="true" ht="16.5" hidden="false" customHeight="true" outlineLevel="0" collapsed="false">
      <c r="A268" s="22"/>
      <c r="B268" s="160"/>
      <c r="C268" s="161" t="s">
        <v>547</v>
      </c>
      <c r="D268" s="161" t="s">
        <v>127</v>
      </c>
      <c r="E268" s="162" t="s">
        <v>548</v>
      </c>
      <c r="F268" s="163" t="s">
        <v>549</v>
      </c>
      <c r="G268" s="164" t="s">
        <v>138</v>
      </c>
      <c r="H268" s="165" t="n">
        <v>133.184</v>
      </c>
      <c r="I268" s="166"/>
      <c r="J268" s="167" t="n">
        <f aca="false">ROUND(I268*H268,2)</f>
        <v>0</v>
      </c>
      <c r="K268" s="163" t="s">
        <v>145</v>
      </c>
      <c r="L268" s="23"/>
      <c r="M268" s="168"/>
      <c r="N268" s="169" t="s">
        <v>40</v>
      </c>
      <c r="O268" s="60"/>
      <c r="P268" s="170" t="n">
        <f aca="false">O268*H268</f>
        <v>0</v>
      </c>
      <c r="Q268" s="170" t="n">
        <v>0.001</v>
      </c>
      <c r="R268" s="170" t="n">
        <f aca="false">Q268*H268</f>
        <v>0.133184</v>
      </c>
      <c r="S268" s="170" t="n">
        <v>0.00031</v>
      </c>
      <c r="T268" s="171" t="n">
        <f aca="false">S268*H268</f>
        <v>0.04128704</v>
      </c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  <c r="AR268" s="172" t="s">
        <v>204</v>
      </c>
      <c r="AT268" s="172" t="s">
        <v>127</v>
      </c>
      <c r="AU268" s="172" t="s">
        <v>132</v>
      </c>
      <c r="AY268" s="3" t="s">
        <v>125</v>
      </c>
      <c r="BE268" s="173" t="n">
        <f aca="false">IF(N268="základní",J268,0)</f>
        <v>0</v>
      </c>
      <c r="BF268" s="173" t="n">
        <f aca="false">IF(N268="snížená",J268,0)</f>
        <v>0</v>
      </c>
      <c r="BG268" s="173" t="n">
        <f aca="false">IF(N268="zákl. přenesená",J268,0)</f>
        <v>0</v>
      </c>
      <c r="BH268" s="173" t="n">
        <f aca="false">IF(N268="sníž. přenesená",J268,0)</f>
        <v>0</v>
      </c>
      <c r="BI268" s="173" t="n">
        <f aca="false">IF(N268="nulová",J268,0)</f>
        <v>0</v>
      </c>
      <c r="BJ268" s="3" t="s">
        <v>132</v>
      </c>
      <c r="BK268" s="173" t="n">
        <f aca="false">ROUND(I268*H268,2)</f>
        <v>0</v>
      </c>
      <c r="BL268" s="3" t="s">
        <v>204</v>
      </c>
      <c r="BM268" s="172" t="s">
        <v>550</v>
      </c>
    </row>
    <row r="269" s="27" customFormat="true" ht="24.15" hidden="false" customHeight="true" outlineLevel="0" collapsed="false">
      <c r="A269" s="22"/>
      <c r="B269" s="160"/>
      <c r="C269" s="161" t="s">
        <v>551</v>
      </c>
      <c r="D269" s="161" t="s">
        <v>127</v>
      </c>
      <c r="E269" s="162" t="s">
        <v>552</v>
      </c>
      <c r="F269" s="163" t="s">
        <v>553</v>
      </c>
      <c r="G269" s="164" t="s">
        <v>138</v>
      </c>
      <c r="H269" s="165" t="n">
        <v>133.184</v>
      </c>
      <c r="I269" s="166"/>
      <c r="J269" s="167" t="n">
        <f aca="false">ROUND(I269*H269,2)</f>
        <v>0</v>
      </c>
      <c r="K269" s="163" t="s">
        <v>145</v>
      </c>
      <c r="L269" s="23"/>
      <c r="M269" s="168"/>
      <c r="N269" s="169" t="s">
        <v>40</v>
      </c>
      <c r="O269" s="60"/>
      <c r="P269" s="170" t="n">
        <f aca="false">O269*H269</f>
        <v>0</v>
      </c>
      <c r="Q269" s="170" t="n">
        <v>0</v>
      </c>
      <c r="R269" s="170" t="n">
        <f aca="false">Q269*H269</f>
        <v>0</v>
      </c>
      <c r="S269" s="170" t="n">
        <v>0</v>
      </c>
      <c r="T269" s="171" t="n">
        <f aca="false">S269*H269</f>
        <v>0</v>
      </c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R269" s="172" t="s">
        <v>204</v>
      </c>
      <c r="AT269" s="172" t="s">
        <v>127</v>
      </c>
      <c r="AU269" s="172" t="s">
        <v>132</v>
      </c>
      <c r="AY269" s="3" t="s">
        <v>125</v>
      </c>
      <c r="BE269" s="173" t="n">
        <f aca="false">IF(N269="základní",J269,0)</f>
        <v>0</v>
      </c>
      <c r="BF269" s="173" t="n">
        <f aca="false">IF(N269="snížená",J269,0)</f>
        <v>0</v>
      </c>
      <c r="BG269" s="173" t="n">
        <f aca="false">IF(N269="zákl. přenesená",J269,0)</f>
        <v>0</v>
      </c>
      <c r="BH269" s="173" t="n">
        <f aca="false">IF(N269="sníž. přenesená",J269,0)</f>
        <v>0</v>
      </c>
      <c r="BI269" s="173" t="n">
        <f aca="false">IF(N269="nulová",J269,0)</f>
        <v>0</v>
      </c>
      <c r="BJ269" s="3" t="s">
        <v>132</v>
      </c>
      <c r="BK269" s="173" t="n">
        <f aca="false">ROUND(I269*H269,2)</f>
        <v>0</v>
      </c>
      <c r="BL269" s="3" t="s">
        <v>204</v>
      </c>
      <c r="BM269" s="172" t="s">
        <v>554</v>
      </c>
    </row>
    <row r="270" s="27" customFormat="true" ht="24.15" hidden="false" customHeight="true" outlineLevel="0" collapsed="false">
      <c r="A270" s="22"/>
      <c r="B270" s="160"/>
      <c r="C270" s="161" t="s">
        <v>555</v>
      </c>
      <c r="D270" s="161" t="s">
        <v>127</v>
      </c>
      <c r="E270" s="162" t="s">
        <v>556</v>
      </c>
      <c r="F270" s="163" t="s">
        <v>557</v>
      </c>
      <c r="G270" s="164" t="s">
        <v>138</v>
      </c>
      <c r="H270" s="165" t="n">
        <v>2</v>
      </c>
      <c r="I270" s="166"/>
      <c r="J270" s="167" t="n">
        <f aca="false">ROUND(I270*H270,2)</f>
        <v>0</v>
      </c>
      <c r="K270" s="163" t="s">
        <v>145</v>
      </c>
      <c r="L270" s="23"/>
      <c r="M270" s="168"/>
      <c r="N270" s="169" t="s">
        <v>40</v>
      </c>
      <c r="O270" s="60"/>
      <c r="P270" s="170" t="n">
        <f aca="false">O270*H270</f>
        <v>0</v>
      </c>
      <c r="Q270" s="170" t="n">
        <v>0.00029</v>
      </c>
      <c r="R270" s="170" t="n">
        <f aca="false">Q270*H270</f>
        <v>0.00058</v>
      </c>
      <c r="S270" s="170" t="n">
        <v>0</v>
      </c>
      <c r="T270" s="171" t="n">
        <f aca="false">S270*H270</f>
        <v>0</v>
      </c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R270" s="172" t="s">
        <v>204</v>
      </c>
      <c r="AT270" s="172" t="s">
        <v>127</v>
      </c>
      <c r="AU270" s="172" t="s">
        <v>132</v>
      </c>
      <c r="AY270" s="3" t="s">
        <v>125</v>
      </c>
      <c r="BE270" s="173" t="n">
        <f aca="false">IF(N270="základní",J270,0)</f>
        <v>0</v>
      </c>
      <c r="BF270" s="173" t="n">
        <f aca="false">IF(N270="snížená",J270,0)</f>
        <v>0</v>
      </c>
      <c r="BG270" s="173" t="n">
        <f aca="false">IF(N270="zákl. přenesená",J270,0)</f>
        <v>0</v>
      </c>
      <c r="BH270" s="173" t="n">
        <f aca="false">IF(N270="sníž. přenesená",J270,0)</f>
        <v>0</v>
      </c>
      <c r="BI270" s="173" t="n">
        <f aca="false">IF(N270="nulová",J270,0)</f>
        <v>0</v>
      </c>
      <c r="BJ270" s="3" t="s">
        <v>132</v>
      </c>
      <c r="BK270" s="173" t="n">
        <f aca="false">ROUND(I270*H270,2)</f>
        <v>0</v>
      </c>
      <c r="BL270" s="3" t="s">
        <v>204</v>
      </c>
      <c r="BM270" s="172" t="s">
        <v>558</v>
      </c>
    </row>
    <row r="271" s="27" customFormat="true" ht="24.15" hidden="false" customHeight="true" outlineLevel="0" collapsed="false">
      <c r="A271" s="22"/>
      <c r="B271" s="160"/>
      <c r="C271" s="161" t="s">
        <v>559</v>
      </c>
      <c r="D271" s="161" t="s">
        <v>127</v>
      </c>
      <c r="E271" s="162" t="s">
        <v>560</v>
      </c>
      <c r="F271" s="163" t="s">
        <v>561</v>
      </c>
      <c r="G271" s="164" t="s">
        <v>138</v>
      </c>
      <c r="H271" s="165" t="n">
        <v>133.184</v>
      </c>
      <c r="I271" s="166"/>
      <c r="J271" s="167" t="n">
        <f aca="false">ROUND(I271*H271,2)</f>
        <v>0</v>
      </c>
      <c r="K271" s="163" t="s">
        <v>145</v>
      </c>
      <c r="L271" s="23"/>
      <c r="M271" s="168"/>
      <c r="N271" s="169" t="s">
        <v>40</v>
      </c>
      <c r="O271" s="60"/>
      <c r="P271" s="170" t="n">
        <f aca="false">O271*H271</f>
        <v>0</v>
      </c>
      <c r="Q271" s="170" t="n">
        <v>0.0002</v>
      </c>
      <c r="R271" s="170" t="n">
        <f aca="false">Q271*H271</f>
        <v>0.0266368</v>
      </c>
      <c r="S271" s="170" t="n">
        <v>0</v>
      </c>
      <c r="T271" s="171" t="n">
        <f aca="false">S271*H271</f>
        <v>0</v>
      </c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R271" s="172" t="s">
        <v>204</v>
      </c>
      <c r="AT271" s="172" t="s">
        <v>127</v>
      </c>
      <c r="AU271" s="172" t="s">
        <v>132</v>
      </c>
      <c r="AY271" s="3" t="s">
        <v>125</v>
      </c>
      <c r="BE271" s="173" t="n">
        <f aca="false">IF(N271="základní",J271,0)</f>
        <v>0</v>
      </c>
      <c r="BF271" s="173" t="n">
        <f aca="false">IF(N271="snížená",J271,0)</f>
        <v>0</v>
      </c>
      <c r="BG271" s="173" t="n">
        <f aca="false">IF(N271="zákl. přenesená",J271,0)</f>
        <v>0</v>
      </c>
      <c r="BH271" s="173" t="n">
        <f aca="false">IF(N271="sníž. přenesená",J271,0)</f>
        <v>0</v>
      </c>
      <c r="BI271" s="173" t="n">
        <f aca="false">IF(N271="nulová",J271,0)</f>
        <v>0</v>
      </c>
      <c r="BJ271" s="3" t="s">
        <v>132</v>
      </c>
      <c r="BK271" s="173" t="n">
        <f aca="false">ROUND(I271*H271,2)</f>
        <v>0</v>
      </c>
      <c r="BL271" s="3" t="s">
        <v>204</v>
      </c>
      <c r="BM271" s="172" t="s">
        <v>562</v>
      </c>
    </row>
    <row r="272" s="27" customFormat="true" ht="24.15" hidden="false" customHeight="true" outlineLevel="0" collapsed="false">
      <c r="A272" s="22"/>
      <c r="B272" s="160"/>
      <c r="C272" s="161" t="s">
        <v>563</v>
      </c>
      <c r="D272" s="161" t="s">
        <v>127</v>
      </c>
      <c r="E272" s="162" t="s">
        <v>564</v>
      </c>
      <c r="F272" s="163" t="s">
        <v>565</v>
      </c>
      <c r="G272" s="164" t="s">
        <v>138</v>
      </c>
      <c r="H272" s="165" t="n">
        <v>133.184</v>
      </c>
      <c r="I272" s="166"/>
      <c r="J272" s="167" t="n">
        <f aca="false">ROUND(I272*H272,2)</f>
        <v>0</v>
      </c>
      <c r="K272" s="163" t="s">
        <v>145</v>
      </c>
      <c r="L272" s="23"/>
      <c r="M272" s="168"/>
      <c r="N272" s="169" t="s">
        <v>40</v>
      </c>
      <c r="O272" s="60"/>
      <c r="P272" s="170" t="n">
        <f aca="false">O272*H272</f>
        <v>0</v>
      </c>
      <c r="Q272" s="170" t="n">
        <v>0.00029</v>
      </c>
      <c r="R272" s="170" t="n">
        <f aca="false">Q272*H272</f>
        <v>0.03862336</v>
      </c>
      <c r="S272" s="170" t="n">
        <v>0</v>
      </c>
      <c r="T272" s="171" t="n">
        <f aca="false">S272*H272</f>
        <v>0</v>
      </c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R272" s="172" t="s">
        <v>204</v>
      </c>
      <c r="AT272" s="172" t="s">
        <v>127</v>
      </c>
      <c r="AU272" s="172" t="s">
        <v>132</v>
      </c>
      <c r="AY272" s="3" t="s">
        <v>125</v>
      </c>
      <c r="BE272" s="173" t="n">
        <f aca="false">IF(N272="základní",J272,0)</f>
        <v>0</v>
      </c>
      <c r="BF272" s="173" t="n">
        <f aca="false">IF(N272="snížená",J272,0)</f>
        <v>0</v>
      </c>
      <c r="BG272" s="173" t="n">
        <f aca="false">IF(N272="zákl. přenesená",J272,0)</f>
        <v>0</v>
      </c>
      <c r="BH272" s="173" t="n">
        <f aca="false">IF(N272="sníž. přenesená",J272,0)</f>
        <v>0</v>
      </c>
      <c r="BI272" s="173" t="n">
        <f aca="false">IF(N272="nulová",J272,0)</f>
        <v>0</v>
      </c>
      <c r="BJ272" s="3" t="s">
        <v>132</v>
      </c>
      <c r="BK272" s="173" t="n">
        <f aca="false">ROUND(I272*H272,2)</f>
        <v>0</v>
      </c>
      <c r="BL272" s="3" t="s">
        <v>204</v>
      </c>
      <c r="BM272" s="172" t="s">
        <v>566</v>
      </c>
    </row>
    <row r="273" s="146" customFormat="true" ht="25.9" hidden="false" customHeight="true" outlineLevel="0" collapsed="false">
      <c r="B273" s="147"/>
      <c r="D273" s="148" t="s">
        <v>73</v>
      </c>
      <c r="E273" s="149" t="s">
        <v>567</v>
      </c>
      <c r="F273" s="149" t="s">
        <v>568</v>
      </c>
      <c r="I273" s="150"/>
      <c r="J273" s="151" t="n">
        <f aca="false">BK273</f>
        <v>0</v>
      </c>
      <c r="L273" s="147"/>
      <c r="M273" s="152"/>
      <c r="N273" s="153"/>
      <c r="O273" s="153"/>
      <c r="P273" s="154" t="n">
        <f aca="false">SUM(P274:P275)</f>
        <v>0</v>
      </c>
      <c r="Q273" s="153"/>
      <c r="R273" s="154" t="n">
        <f aca="false">SUM(R274:R275)</f>
        <v>0</v>
      </c>
      <c r="S273" s="153"/>
      <c r="T273" s="155" t="n">
        <f aca="false">SUM(T274:T275)</f>
        <v>0</v>
      </c>
      <c r="AR273" s="148" t="s">
        <v>131</v>
      </c>
      <c r="AT273" s="156" t="s">
        <v>73</v>
      </c>
      <c r="AU273" s="156" t="s">
        <v>74</v>
      </c>
      <c r="AY273" s="148" t="s">
        <v>125</v>
      </c>
      <c r="BK273" s="157" t="n">
        <f aca="false">SUM(BK274:BK275)</f>
        <v>0</v>
      </c>
    </row>
    <row r="274" s="27" customFormat="true" ht="16.5" hidden="false" customHeight="true" outlineLevel="0" collapsed="false">
      <c r="A274" s="22"/>
      <c r="B274" s="160"/>
      <c r="C274" s="161" t="s">
        <v>569</v>
      </c>
      <c r="D274" s="161" t="s">
        <v>127</v>
      </c>
      <c r="E274" s="162" t="s">
        <v>570</v>
      </c>
      <c r="F274" s="163" t="s">
        <v>571</v>
      </c>
      <c r="G274" s="164" t="s">
        <v>199</v>
      </c>
      <c r="H274" s="165" t="n">
        <v>8</v>
      </c>
      <c r="I274" s="166"/>
      <c r="J274" s="167" t="n">
        <f aca="false">ROUND(I274*H274,2)</f>
        <v>0</v>
      </c>
      <c r="K274" s="163" t="s">
        <v>145</v>
      </c>
      <c r="L274" s="23"/>
      <c r="M274" s="168"/>
      <c r="N274" s="169" t="s">
        <v>40</v>
      </c>
      <c r="O274" s="60"/>
      <c r="P274" s="170" t="n">
        <f aca="false">O274*H274</f>
        <v>0</v>
      </c>
      <c r="Q274" s="170" t="n">
        <v>0</v>
      </c>
      <c r="R274" s="170" t="n">
        <f aca="false">Q274*H274</f>
        <v>0</v>
      </c>
      <c r="S274" s="170" t="n">
        <v>0</v>
      </c>
      <c r="T274" s="171" t="n">
        <f aca="false">S274*H274</f>
        <v>0</v>
      </c>
      <c r="U274" s="22"/>
      <c r="V274" s="22"/>
      <c r="W274" s="22"/>
      <c r="X274" s="22"/>
      <c r="Y274" s="22"/>
      <c r="Z274" s="22"/>
      <c r="AA274" s="22"/>
      <c r="AB274" s="22"/>
      <c r="AC274" s="22"/>
      <c r="AD274" s="22"/>
      <c r="AE274" s="22"/>
      <c r="AR274" s="172" t="s">
        <v>572</v>
      </c>
      <c r="AT274" s="172" t="s">
        <v>127</v>
      </c>
      <c r="AU274" s="172" t="s">
        <v>79</v>
      </c>
      <c r="AY274" s="3" t="s">
        <v>125</v>
      </c>
      <c r="BE274" s="173" t="n">
        <f aca="false">IF(N274="základní",J274,0)</f>
        <v>0</v>
      </c>
      <c r="BF274" s="173" t="n">
        <f aca="false">IF(N274="snížená",J274,0)</f>
        <v>0</v>
      </c>
      <c r="BG274" s="173" t="n">
        <f aca="false">IF(N274="zákl. přenesená",J274,0)</f>
        <v>0</v>
      </c>
      <c r="BH274" s="173" t="n">
        <f aca="false">IF(N274="sníž. přenesená",J274,0)</f>
        <v>0</v>
      </c>
      <c r="BI274" s="173" t="n">
        <f aca="false">IF(N274="nulová",J274,0)</f>
        <v>0</v>
      </c>
      <c r="BJ274" s="3" t="s">
        <v>132</v>
      </c>
      <c r="BK274" s="173" t="n">
        <f aca="false">ROUND(I274*H274,2)</f>
        <v>0</v>
      </c>
      <c r="BL274" s="3" t="s">
        <v>572</v>
      </c>
      <c r="BM274" s="172" t="s">
        <v>573</v>
      </c>
    </row>
    <row r="275" s="27" customFormat="true" ht="16.5" hidden="false" customHeight="true" outlineLevel="0" collapsed="false">
      <c r="A275" s="22"/>
      <c r="B275" s="160"/>
      <c r="C275" s="161" t="s">
        <v>574</v>
      </c>
      <c r="D275" s="161" t="s">
        <v>127</v>
      </c>
      <c r="E275" s="162" t="s">
        <v>575</v>
      </c>
      <c r="F275" s="163" t="s">
        <v>576</v>
      </c>
      <c r="G275" s="164" t="s">
        <v>199</v>
      </c>
      <c r="H275" s="165" t="n">
        <v>5</v>
      </c>
      <c r="I275" s="166"/>
      <c r="J275" s="167" t="n">
        <f aca="false">ROUND(I275*H275,2)</f>
        <v>0</v>
      </c>
      <c r="K275" s="163" t="s">
        <v>145</v>
      </c>
      <c r="L275" s="23"/>
      <c r="M275" s="168"/>
      <c r="N275" s="169" t="s">
        <v>40</v>
      </c>
      <c r="O275" s="60"/>
      <c r="P275" s="170" t="n">
        <f aca="false">O275*H275</f>
        <v>0</v>
      </c>
      <c r="Q275" s="170" t="n">
        <v>0</v>
      </c>
      <c r="R275" s="170" t="n">
        <f aca="false">Q275*H275</f>
        <v>0</v>
      </c>
      <c r="S275" s="170" t="n">
        <v>0</v>
      </c>
      <c r="T275" s="171" t="n">
        <f aca="false">S275*H275</f>
        <v>0</v>
      </c>
      <c r="U275" s="22"/>
      <c r="V275" s="22"/>
      <c r="W275" s="22"/>
      <c r="X275" s="22"/>
      <c r="Y275" s="22"/>
      <c r="Z275" s="22"/>
      <c r="AA275" s="22"/>
      <c r="AB275" s="22"/>
      <c r="AC275" s="22"/>
      <c r="AD275" s="22"/>
      <c r="AE275" s="22"/>
      <c r="AR275" s="172" t="s">
        <v>572</v>
      </c>
      <c r="AT275" s="172" t="s">
        <v>127</v>
      </c>
      <c r="AU275" s="172" t="s">
        <v>79</v>
      </c>
      <c r="AY275" s="3" t="s">
        <v>125</v>
      </c>
      <c r="BE275" s="173" t="n">
        <f aca="false">IF(N275="základní",J275,0)</f>
        <v>0</v>
      </c>
      <c r="BF275" s="173" t="n">
        <f aca="false">IF(N275="snížená",J275,0)</f>
        <v>0</v>
      </c>
      <c r="BG275" s="173" t="n">
        <f aca="false">IF(N275="zákl. přenesená",J275,0)</f>
        <v>0</v>
      </c>
      <c r="BH275" s="173" t="n">
        <f aca="false">IF(N275="sníž. přenesená",J275,0)</f>
        <v>0</v>
      </c>
      <c r="BI275" s="173" t="n">
        <f aca="false">IF(N275="nulová",J275,0)</f>
        <v>0</v>
      </c>
      <c r="BJ275" s="3" t="s">
        <v>132</v>
      </c>
      <c r="BK275" s="173" t="n">
        <f aca="false">ROUND(I275*H275,2)</f>
        <v>0</v>
      </c>
      <c r="BL275" s="3" t="s">
        <v>572</v>
      </c>
      <c r="BM275" s="172" t="s">
        <v>577</v>
      </c>
    </row>
    <row r="276" s="146" customFormat="true" ht="25.9" hidden="false" customHeight="true" outlineLevel="0" collapsed="false">
      <c r="B276" s="147"/>
      <c r="D276" s="148" t="s">
        <v>73</v>
      </c>
      <c r="E276" s="149" t="s">
        <v>578</v>
      </c>
      <c r="F276" s="149" t="s">
        <v>579</v>
      </c>
      <c r="I276" s="150"/>
      <c r="J276" s="151" t="n">
        <f aca="false">BK276</f>
        <v>0</v>
      </c>
      <c r="L276" s="147"/>
      <c r="M276" s="152"/>
      <c r="N276" s="153"/>
      <c r="O276" s="153"/>
      <c r="P276" s="154" t="n">
        <f aca="false">P277+P279+P281</f>
        <v>0</v>
      </c>
      <c r="Q276" s="153"/>
      <c r="R276" s="154" t="n">
        <f aca="false">R277+R279+R281</f>
        <v>0</v>
      </c>
      <c r="S276" s="153"/>
      <c r="T276" s="155" t="n">
        <f aca="false">T277+T279+T281</f>
        <v>0</v>
      </c>
      <c r="AR276" s="148" t="s">
        <v>154</v>
      </c>
      <c r="AT276" s="156" t="s">
        <v>73</v>
      </c>
      <c r="AU276" s="156" t="s">
        <v>74</v>
      </c>
      <c r="AY276" s="148" t="s">
        <v>125</v>
      </c>
      <c r="BK276" s="157" t="n">
        <f aca="false">BK277+BK279+BK281</f>
        <v>0</v>
      </c>
    </row>
    <row r="277" s="146" customFormat="true" ht="22.8" hidden="false" customHeight="true" outlineLevel="0" collapsed="false">
      <c r="B277" s="147"/>
      <c r="D277" s="148" t="s">
        <v>73</v>
      </c>
      <c r="E277" s="158" t="s">
        <v>580</v>
      </c>
      <c r="F277" s="158" t="s">
        <v>581</v>
      </c>
      <c r="I277" s="150"/>
      <c r="J277" s="159" t="n">
        <f aca="false">BK277</f>
        <v>0</v>
      </c>
      <c r="L277" s="147"/>
      <c r="M277" s="152"/>
      <c r="N277" s="153"/>
      <c r="O277" s="153"/>
      <c r="P277" s="154" t="n">
        <f aca="false">P278</f>
        <v>0</v>
      </c>
      <c r="Q277" s="153"/>
      <c r="R277" s="154" t="n">
        <f aca="false">R278</f>
        <v>0</v>
      </c>
      <c r="S277" s="153"/>
      <c r="T277" s="155" t="n">
        <f aca="false">T278</f>
        <v>0</v>
      </c>
      <c r="AR277" s="148" t="s">
        <v>154</v>
      </c>
      <c r="AT277" s="156" t="s">
        <v>73</v>
      </c>
      <c r="AU277" s="156" t="s">
        <v>79</v>
      </c>
      <c r="AY277" s="148" t="s">
        <v>125</v>
      </c>
      <c r="BK277" s="157" t="n">
        <f aca="false">BK278</f>
        <v>0</v>
      </c>
    </row>
    <row r="278" s="27" customFormat="true" ht="16.5" hidden="false" customHeight="true" outlineLevel="0" collapsed="false">
      <c r="A278" s="22"/>
      <c r="B278" s="160"/>
      <c r="C278" s="161" t="s">
        <v>582</v>
      </c>
      <c r="D278" s="161" t="s">
        <v>127</v>
      </c>
      <c r="E278" s="162" t="s">
        <v>583</v>
      </c>
      <c r="F278" s="163" t="s">
        <v>584</v>
      </c>
      <c r="G278" s="164" t="s">
        <v>130</v>
      </c>
      <c r="H278" s="165" t="n">
        <v>1</v>
      </c>
      <c r="I278" s="166"/>
      <c r="J278" s="167" t="n">
        <f aca="false">ROUND(I278*H278,2)</f>
        <v>0</v>
      </c>
      <c r="K278" s="163" t="s">
        <v>145</v>
      </c>
      <c r="L278" s="23"/>
      <c r="M278" s="168"/>
      <c r="N278" s="169" t="s">
        <v>40</v>
      </c>
      <c r="O278" s="60"/>
      <c r="P278" s="170" t="n">
        <f aca="false">O278*H278</f>
        <v>0</v>
      </c>
      <c r="Q278" s="170" t="n">
        <v>0</v>
      </c>
      <c r="R278" s="170" t="n">
        <f aca="false">Q278*H278</f>
        <v>0</v>
      </c>
      <c r="S278" s="170" t="n">
        <v>0</v>
      </c>
      <c r="T278" s="171" t="n">
        <f aca="false">S278*H278</f>
        <v>0</v>
      </c>
      <c r="U278" s="22"/>
      <c r="V278" s="22"/>
      <c r="W278" s="22"/>
      <c r="X278" s="22"/>
      <c r="Y278" s="22"/>
      <c r="Z278" s="22"/>
      <c r="AA278" s="22"/>
      <c r="AB278" s="22"/>
      <c r="AC278" s="22"/>
      <c r="AD278" s="22"/>
      <c r="AE278" s="22"/>
      <c r="AR278" s="172" t="s">
        <v>585</v>
      </c>
      <c r="AT278" s="172" t="s">
        <v>127</v>
      </c>
      <c r="AU278" s="172" t="s">
        <v>132</v>
      </c>
      <c r="AY278" s="3" t="s">
        <v>125</v>
      </c>
      <c r="BE278" s="173" t="n">
        <f aca="false">IF(N278="základní",J278,0)</f>
        <v>0</v>
      </c>
      <c r="BF278" s="173" t="n">
        <f aca="false">IF(N278="snížená",J278,0)</f>
        <v>0</v>
      </c>
      <c r="BG278" s="173" t="n">
        <f aca="false">IF(N278="zákl. přenesená",J278,0)</f>
        <v>0</v>
      </c>
      <c r="BH278" s="173" t="n">
        <f aca="false">IF(N278="sníž. přenesená",J278,0)</f>
        <v>0</v>
      </c>
      <c r="BI278" s="173" t="n">
        <f aca="false">IF(N278="nulová",J278,0)</f>
        <v>0</v>
      </c>
      <c r="BJ278" s="3" t="s">
        <v>132</v>
      </c>
      <c r="BK278" s="173" t="n">
        <f aca="false">ROUND(I278*H278,2)</f>
        <v>0</v>
      </c>
      <c r="BL278" s="3" t="s">
        <v>585</v>
      </c>
      <c r="BM278" s="172" t="s">
        <v>586</v>
      </c>
    </row>
    <row r="279" s="146" customFormat="true" ht="22.8" hidden="false" customHeight="true" outlineLevel="0" collapsed="false">
      <c r="B279" s="147"/>
      <c r="D279" s="148" t="s">
        <v>73</v>
      </c>
      <c r="E279" s="158" t="s">
        <v>587</v>
      </c>
      <c r="F279" s="158" t="s">
        <v>588</v>
      </c>
      <c r="I279" s="150"/>
      <c r="J279" s="159" t="n">
        <f aca="false">BK279</f>
        <v>0</v>
      </c>
      <c r="L279" s="147"/>
      <c r="M279" s="152"/>
      <c r="N279" s="153"/>
      <c r="O279" s="153"/>
      <c r="P279" s="154" t="n">
        <f aca="false">P280</f>
        <v>0</v>
      </c>
      <c r="Q279" s="153"/>
      <c r="R279" s="154" t="n">
        <f aca="false">R280</f>
        <v>0</v>
      </c>
      <c r="S279" s="153"/>
      <c r="T279" s="155" t="n">
        <f aca="false">T280</f>
        <v>0</v>
      </c>
      <c r="AR279" s="148" t="s">
        <v>154</v>
      </c>
      <c r="AT279" s="156" t="s">
        <v>73</v>
      </c>
      <c r="AU279" s="156" t="s">
        <v>79</v>
      </c>
      <c r="AY279" s="148" t="s">
        <v>125</v>
      </c>
      <c r="BK279" s="157" t="n">
        <f aca="false">BK280</f>
        <v>0</v>
      </c>
    </row>
    <row r="280" s="27" customFormat="true" ht="16.5" hidden="false" customHeight="true" outlineLevel="0" collapsed="false">
      <c r="A280" s="22"/>
      <c r="B280" s="160"/>
      <c r="C280" s="204" t="s">
        <v>589</v>
      </c>
      <c r="D280" s="161" t="s">
        <v>127</v>
      </c>
      <c r="E280" s="162" t="s">
        <v>590</v>
      </c>
      <c r="F280" s="163" t="s">
        <v>591</v>
      </c>
      <c r="G280" s="164" t="s">
        <v>130</v>
      </c>
      <c r="H280" s="165" t="n">
        <v>1</v>
      </c>
      <c r="I280" s="166"/>
      <c r="J280" s="167" t="n">
        <f aca="false">ROUND(I280*H280,2)</f>
        <v>0</v>
      </c>
      <c r="K280" s="163" t="s">
        <v>145</v>
      </c>
      <c r="L280" s="23"/>
      <c r="M280" s="168"/>
      <c r="N280" s="169" t="s">
        <v>40</v>
      </c>
      <c r="O280" s="60"/>
      <c r="P280" s="170" t="n">
        <f aca="false">O280*H280</f>
        <v>0</v>
      </c>
      <c r="Q280" s="170" t="n">
        <v>0</v>
      </c>
      <c r="R280" s="170" t="n">
        <f aca="false">Q280*H280</f>
        <v>0</v>
      </c>
      <c r="S280" s="170" t="n">
        <v>0</v>
      </c>
      <c r="T280" s="171" t="n">
        <f aca="false">S280*H280</f>
        <v>0</v>
      </c>
      <c r="U280" s="22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  <c r="AR280" s="172" t="s">
        <v>585</v>
      </c>
      <c r="AT280" s="172" t="s">
        <v>127</v>
      </c>
      <c r="AU280" s="172" t="s">
        <v>132</v>
      </c>
      <c r="AY280" s="3" t="s">
        <v>125</v>
      </c>
      <c r="BE280" s="173" t="n">
        <f aca="false">IF(N280="základní",J280,0)</f>
        <v>0</v>
      </c>
      <c r="BF280" s="173" t="n">
        <f aca="false">IF(N280="snížená",J280,0)</f>
        <v>0</v>
      </c>
      <c r="BG280" s="173" t="n">
        <f aca="false">IF(N280="zákl. přenesená",J280,0)</f>
        <v>0</v>
      </c>
      <c r="BH280" s="173" t="n">
        <f aca="false">IF(N280="sníž. přenesená",J280,0)</f>
        <v>0</v>
      </c>
      <c r="BI280" s="173" t="n">
        <f aca="false">IF(N280="nulová",J280,0)</f>
        <v>0</v>
      </c>
      <c r="BJ280" s="3" t="s">
        <v>132</v>
      </c>
      <c r="BK280" s="173" t="n">
        <f aca="false">ROUND(I280*H280,2)</f>
        <v>0</v>
      </c>
      <c r="BL280" s="3" t="s">
        <v>585</v>
      </c>
      <c r="BM280" s="172" t="s">
        <v>592</v>
      </c>
    </row>
    <row r="281" s="146" customFormat="true" ht="22.8" hidden="false" customHeight="true" outlineLevel="0" collapsed="false">
      <c r="B281" s="147"/>
      <c r="D281" s="148" t="s">
        <v>73</v>
      </c>
      <c r="E281" s="158" t="s">
        <v>593</v>
      </c>
      <c r="F281" s="158" t="s">
        <v>594</v>
      </c>
      <c r="I281" s="150"/>
      <c r="J281" s="159" t="n">
        <f aca="false">BK281</f>
        <v>0</v>
      </c>
      <c r="L281" s="147"/>
      <c r="M281" s="152"/>
      <c r="N281" s="153"/>
      <c r="O281" s="153"/>
      <c r="P281" s="154" t="n">
        <f aca="false">P282</f>
        <v>0</v>
      </c>
      <c r="Q281" s="153"/>
      <c r="R281" s="154" t="n">
        <f aca="false">R282</f>
        <v>0</v>
      </c>
      <c r="S281" s="153"/>
      <c r="T281" s="155" t="n">
        <f aca="false">T282</f>
        <v>0</v>
      </c>
      <c r="AR281" s="148" t="s">
        <v>154</v>
      </c>
      <c r="AT281" s="156" t="s">
        <v>73</v>
      </c>
      <c r="AU281" s="156" t="s">
        <v>79</v>
      </c>
      <c r="AY281" s="148" t="s">
        <v>125</v>
      </c>
      <c r="BK281" s="157" t="n">
        <f aca="false">BK282</f>
        <v>0</v>
      </c>
    </row>
    <row r="282" s="27" customFormat="true" ht="16.5" hidden="false" customHeight="true" outlineLevel="0" collapsed="false">
      <c r="A282" s="22"/>
      <c r="B282" s="160"/>
      <c r="C282" s="204" t="s">
        <v>595</v>
      </c>
      <c r="D282" s="161" t="s">
        <v>127</v>
      </c>
      <c r="E282" s="162" t="s">
        <v>596</v>
      </c>
      <c r="F282" s="163" t="s">
        <v>597</v>
      </c>
      <c r="G282" s="164" t="s">
        <v>130</v>
      </c>
      <c r="H282" s="165" t="n">
        <v>1</v>
      </c>
      <c r="I282" s="166"/>
      <c r="J282" s="167" t="n">
        <f aca="false">ROUND(I282*H282,2)</f>
        <v>0</v>
      </c>
      <c r="K282" s="163" t="s">
        <v>145</v>
      </c>
      <c r="L282" s="23"/>
      <c r="M282" s="205"/>
      <c r="N282" s="206" t="s">
        <v>40</v>
      </c>
      <c r="O282" s="207"/>
      <c r="P282" s="208" t="n">
        <f aca="false">O282*H282</f>
        <v>0</v>
      </c>
      <c r="Q282" s="208" t="n">
        <v>0</v>
      </c>
      <c r="R282" s="208" t="n">
        <f aca="false">Q282*H282</f>
        <v>0</v>
      </c>
      <c r="S282" s="208" t="n">
        <v>0</v>
      </c>
      <c r="T282" s="209" t="n">
        <f aca="false">S282*H282</f>
        <v>0</v>
      </c>
      <c r="U282" s="22"/>
      <c r="V282" s="22"/>
      <c r="W282" s="22"/>
      <c r="X282" s="22"/>
      <c r="Y282" s="22"/>
      <c r="Z282" s="22"/>
      <c r="AA282" s="22"/>
      <c r="AB282" s="22"/>
      <c r="AC282" s="22"/>
      <c r="AD282" s="22"/>
      <c r="AE282" s="22"/>
      <c r="AR282" s="172" t="s">
        <v>585</v>
      </c>
      <c r="AT282" s="172" t="s">
        <v>127</v>
      </c>
      <c r="AU282" s="172" t="s">
        <v>132</v>
      </c>
      <c r="AY282" s="3" t="s">
        <v>125</v>
      </c>
      <c r="BE282" s="173" t="n">
        <f aca="false">IF(N282="základní",J282,0)</f>
        <v>0</v>
      </c>
      <c r="BF282" s="173" t="n">
        <f aca="false">IF(N282="snížená",J282,0)</f>
        <v>0</v>
      </c>
      <c r="BG282" s="173" t="n">
        <f aca="false">IF(N282="zákl. přenesená",J282,0)</f>
        <v>0</v>
      </c>
      <c r="BH282" s="173" t="n">
        <f aca="false">IF(N282="sníž. přenesená",J282,0)</f>
        <v>0</v>
      </c>
      <c r="BI282" s="173" t="n">
        <f aca="false">IF(N282="nulová",J282,0)</f>
        <v>0</v>
      </c>
      <c r="BJ282" s="3" t="s">
        <v>132</v>
      </c>
      <c r="BK282" s="173" t="n">
        <f aca="false">ROUND(I282*H282,2)</f>
        <v>0</v>
      </c>
      <c r="BL282" s="3" t="s">
        <v>585</v>
      </c>
      <c r="BM282" s="172" t="s">
        <v>598</v>
      </c>
    </row>
    <row r="283" s="27" customFormat="true" ht="6.95" hidden="false" customHeight="true" outlineLevel="0" collapsed="false">
      <c r="A283" s="22"/>
      <c r="B283" s="44"/>
      <c r="C283" s="45"/>
      <c r="D283" s="45"/>
      <c r="E283" s="45"/>
      <c r="F283" s="45"/>
      <c r="G283" s="45"/>
      <c r="H283" s="45"/>
      <c r="I283" s="45"/>
      <c r="J283" s="45"/>
      <c r="K283" s="45"/>
      <c r="L283" s="23"/>
      <c r="M283" s="22"/>
      <c r="O283" s="22"/>
      <c r="P283" s="22"/>
      <c r="Q283" s="22"/>
      <c r="R283" s="22"/>
      <c r="S283" s="22"/>
      <c r="T283" s="22"/>
      <c r="U283" s="22"/>
      <c r="V283" s="22"/>
      <c r="W283" s="22"/>
      <c r="X283" s="22"/>
      <c r="Y283" s="22"/>
      <c r="Z283" s="22"/>
      <c r="AA283" s="22"/>
      <c r="AB283" s="22"/>
      <c r="AC283" s="22"/>
      <c r="AD283" s="22"/>
      <c r="AE283" s="22"/>
    </row>
  </sheetData>
  <autoFilter ref="C134:K282"/>
  <mergeCells count="6">
    <mergeCell ref="L2:V2"/>
    <mergeCell ref="E7:H7"/>
    <mergeCell ref="E16:H16"/>
    <mergeCell ref="E25:H25"/>
    <mergeCell ref="E85:H85"/>
    <mergeCell ref="E127:H127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LibreOffice/6.3.4.2$Windows_X86_64 LibreOffice_project/60da17e045e08f1793c57c00ba83cdfce946d0aa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2021-07-05T14:41:52Z</dcterms:created>
  <dc:creator>Eva-TOSH\Eva</dc:creator>
  <dc:description/>
  <dc:language>cs-CZ</dc:language>
  <cp:lastModifiedBy/>
  <cp:lastPrinted>2021-07-05T16:45:19Z</cp:lastPrinted>
  <dcterms:modified xsi:type="dcterms:W3CDTF">2021-07-05T16:45:44Z</dcterms:modified>
  <cp:revision>1</cp:revision>
  <dc:subject/>
  <dc:title/>
</cp:coreProperties>
</file>